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0" yWindow="45" windowWidth="5895" windowHeight="3300" tabRatio="906"/>
  </bookViews>
  <sheets>
    <sheet name="Instructions" sheetId="1" r:id="rId1"/>
    <sheet name="Design Your CareBundle" sheetId="29" r:id="rId2"/>
    <sheet name="Form - Part 1" sheetId="23" r:id="rId3"/>
    <sheet name="Form - Part 2" sheetId="11" r:id="rId4"/>
    <sheet name="Ward Results" sheetId="18" r:id="rId5"/>
    <sheet name="Team Results" sheetId="31" r:id="rId6"/>
    <sheet name="Monthly Action Summary" sheetId="28" r:id="rId7"/>
    <sheet name="Data Collection Form" sheetId="30" r:id="rId8"/>
    <sheet name="Sample Care Bundle Elements" sheetId="32" r:id="rId9"/>
    <sheet name="Graph_Calculations" sheetId="24" state="hidden" r:id="rId10"/>
    <sheet name="Calculations_Ward" sheetId="5" state="hidden" r:id="rId11"/>
    <sheet name="Calculations_Team" sheetId="27" state="hidden" r:id="rId12"/>
  </sheets>
  <definedNames>
    <definedName name="_xlnm.Print_Area" localSheetId="7">'Data Collection Form'!$A$1:$L$82</definedName>
    <definedName name="_xlnm.Print_Area" localSheetId="2">'Form - Part 1'!$A:$E</definedName>
    <definedName name="_xlnm.Print_Area" localSheetId="0">Instructions!$A$2:$I$605</definedName>
    <definedName name="_xlnm.Print_Area" localSheetId="5">'Team Results'!$B$8:$O$47</definedName>
    <definedName name="_xlnm.Print_Area" localSheetId="4">'Ward Results'!$B$4:$O$43</definedName>
  </definedNames>
  <calcPr calcId="125725"/>
</workbook>
</file>

<file path=xl/calcChain.xml><?xml version="1.0" encoding="utf-8"?>
<calcChain xmlns="http://schemas.openxmlformats.org/spreadsheetml/2006/main">
  <c r="P7" i="11"/>
  <c r="P8"/>
  <c r="P9"/>
  <c r="P10"/>
  <c r="P11"/>
  <c r="P12"/>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P196"/>
  <c r="P197"/>
  <c r="P198"/>
  <c r="P199"/>
  <c r="P200"/>
  <c r="P201"/>
  <c r="P202"/>
  <c r="P203"/>
  <c r="P204"/>
  <c r="P205"/>
  <c r="P206"/>
  <c r="P207"/>
  <c r="P208"/>
  <c r="P209"/>
  <c r="P210"/>
  <c r="P211"/>
  <c r="P212"/>
  <c r="P213"/>
  <c r="P214"/>
  <c r="P215"/>
  <c r="P216"/>
  <c r="P217"/>
  <c r="P218"/>
  <c r="P219"/>
  <c r="P220"/>
  <c r="P221"/>
  <c r="P222"/>
  <c r="P223"/>
  <c r="P224"/>
  <c r="P225"/>
  <c r="P226"/>
  <c r="P227"/>
  <c r="P228"/>
  <c r="P229"/>
  <c r="P230"/>
  <c r="P231"/>
  <c r="P232"/>
  <c r="P233"/>
  <c r="P234"/>
  <c r="P235"/>
  <c r="P236"/>
  <c r="P237"/>
  <c r="P238"/>
  <c r="P239"/>
  <c r="P240"/>
  <c r="P241"/>
  <c r="P242"/>
  <c r="P243"/>
  <c r="P244"/>
  <c r="P245"/>
  <c r="P246"/>
  <c r="P247"/>
  <c r="P248"/>
  <c r="P249"/>
  <c r="P250"/>
  <c r="P251"/>
  <c r="P252"/>
  <c r="P253"/>
  <c r="P254"/>
  <c r="P255"/>
  <c r="P256"/>
  <c r="P257"/>
  <c r="P258"/>
  <c r="P259"/>
  <c r="P260"/>
  <c r="P261"/>
  <c r="P262"/>
  <c r="P263"/>
  <c r="P264"/>
  <c r="P265"/>
  <c r="P266"/>
  <c r="P267"/>
  <c r="P268"/>
  <c r="P269"/>
  <c r="P270"/>
  <c r="P271"/>
  <c r="P272"/>
  <c r="P273"/>
  <c r="P274"/>
  <c r="P275"/>
  <c r="P276"/>
  <c r="P277"/>
  <c r="P278"/>
  <c r="P279"/>
  <c r="P280"/>
  <c r="P281"/>
  <c r="P282"/>
  <c r="P283"/>
  <c r="P284"/>
  <c r="P285"/>
  <c r="P286"/>
  <c r="P287"/>
  <c r="P288"/>
  <c r="P289"/>
  <c r="P290"/>
  <c r="P291"/>
  <c r="P292"/>
  <c r="P293"/>
  <c r="P294"/>
  <c r="P295"/>
  <c r="P296"/>
  <c r="P297"/>
  <c r="P298"/>
  <c r="P299"/>
  <c r="P300"/>
  <c r="P301"/>
  <c r="P302"/>
  <c r="P303"/>
  <c r="P304"/>
  <c r="P305"/>
  <c r="P306"/>
  <c r="P307"/>
  <c r="P308"/>
  <c r="P309"/>
  <c r="P310"/>
  <c r="P311"/>
  <c r="P312"/>
  <c r="P313"/>
  <c r="P314"/>
  <c r="P315"/>
  <c r="P316"/>
  <c r="P317"/>
  <c r="P318"/>
  <c r="P319"/>
  <c r="P320"/>
  <c r="P321"/>
  <c r="P322"/>
  <c r="P323"/>
  <c r="P324"/>
  <c r="P325"/>
  <c r="P326"/>
  <c r="P327"/>
  <c r="P328"/>
  <c r="P329"/>
  <c r="P330"/>
  <c r="P331"/>
  <c r="P332"/>
  <c r="P333"/>
  <c r="P334"/>
  <c r="P335"/>
  <c r="P336"/>
  <c r="P337"/>
  <c r="P338"/>
  <c r="P339"/>
  <c r="P340"/>
  <c r="P341"/>
  <c r="P342"/>
  <c r="P343"/>
  <c r="P344"/>
  <c r="P345"/>
  <c r="P346"/>
  <c r="P347"/>
  <c r="P348"/>
  <c r="P349"/>
  <c r="P350"/>
  <c r="P351"/>
  <c r="P352"/>
  <c r="P353"/>
  <c r="P354"/>
  <c r="P355"/>
  <c r="P356"/>
  <c r="P357"/>
  <c r="P358"/>
  <c r="P359"/>
  <c r="P360"/>
  <c r="P361"/>
  <c r="P362"/>
  <c r="P363"/>
  <c r="P364"/>
  <c r="P365"/>
  <c r="P366"/>
  <c r="P367"/>
  <c r="P368"/>
  <c r="P369"/>
  <c r="P370"/>
  <c r="P371"/>
  <c r="P372"/>
  <c r="P373"/>
  <c r="P374"/>
  <c r="P375"/>
  <c r="P376"/>
  <c r="P377"/>
  <c r="P378"/>
  <c r="P379"/>
  <c r="P380"/>
  <c r="P381"/>
  <c r="P382"/>
  <c r="P383"/>
  <c r="P384"/>
  <c r="P385"/>
  <c r="P386"/>
  <c r="P387"/>
  <c r="P388"/>
  <c r="P389"/>
  <c r="P390"/>
  <c r="P391"/>
  <c r="P392"/>
  <c r="P393"/>
  <c r="P394"/>
  <c r="P395"/>
  <c r="P396"/>
  <c r="P397"/>
  <c r="P398"/>
  <c r="P399"/>
  <c r="P400"/>
  <c r="P401"/>
  <c r="P402"/>
  <c r="P403"/>
  <c r="P404"/>
  <c r="P405"/>
  <c r="P406"/>
  <c r="P407"/>
  <c r="P408"/>
  <c r="P409"/>
  <c r="P410"/>
  <c r="P411"/>
  <c r="P412"/>
  <c r="P413"/>
  <c r="P414"/>
  <c r="P415"/>
  <c r="P416"/>
  <c r="P417"/>
  <c r="P418"/>
  <c r="P419"/>
  <c r="P420"/>
  <c r="P421"/>
  <c r="P422"/>
  <c r="P423"/>
  <c r="P424"/>
  <c r="P425"/>
  <c r="P426"/>
  <c r="P427"/>
  <c r="P428"/>
  <c r="P429"/>
  <c r="P430"/>
  <c r="P431"/>
  <c r="P432"/>
  <c r="P433"/>
  <c r="P434"/>
  <c r="P435"/>
  <c r="P436"/>
  <c r="P437"/>
  <c r="P438"/>
  <c r="P439"/>
  <c r="P440"/>
  <c r="P441"/>
  <c r="P442"/>
  <c r="P443"/>
  <c r="P444"/>
  <c r="P445"/>
  <c r="P446"/>
  <c r="P447"/>
  <c r="P448"/>
  <c r="P449"/>
  <c r="P450"/>
  <c r="P451"/>
  <c r="P452"/>
  <c r="P453"/>
  <c r="P454"/>
  <c r="P455"/>
  <c r="P456"/>
  <c r="P457"/>
  <c r="P458"/>
  <c r="P459"/>
  <c r="P460"/>
  <c r="P461"/>
  <c r="P462"/>
  <c r="P463"/>
  <c r="P464"/>
  <c r="P465"/>
  <c r="P466"/>
  <c r="P467"/>
  <c r="P468"/>
  <c r="P469"/>
  <c r="P470"/>
  <c r="P471"/>
  <c r="P472"/>
  <c r="P473"/>
  <c r="P474"/>
  <c r="P475"/>
  <c r="P476"/>
  <c r="P477"/>
  <c r="P478"/>
  <c r="P479"/>
  <c r="P480"/>
  <c r="P481"/>
  <c r="P482"/>
  <c r="P483"/>
  <c r="P484"/>
  <c r="P485"/>
  <c r="P486"/>
  <c r="P487"/>
  <c r="P488"/>
  <c r="P489"/>
  <c r="P490"/>
  <c r="P491"/>
  <c r="P492"/>
  <c r="P493"/>
  <c r="P494"/>
  <c r="P495"/>
  <c r="P496"/>
  <c r="P497"/>
  <c r="P498"/>
  <c r="P499"/>
  <c r="P500"/>
  <c r="P501"/>
  <c r="P502"/>
  <c r="P503"/>
  <c r="P504"/>
  <c r="P505"/>
  <c r="P506"/>
  <c r="P507"/>
  <c r="P508"/>
  <c r="P509"/>
  <c r="P510"/>
  <c r="P511"/>
  <c r="P512"/>
  <c r="P513"/>
  <c r="P514"/>
  <c r="P515"/>
  <c r="P516"/>
  <c r="P517"/>
  <c r="P518"/>
  <c r="P519"/>
  <c r="P520"/>
  <c r="P521"/>
  <c r="P522"/>
  <c r="P523"/>
  <c r="P524"/>
  <c r="P525"/>
  <c r="P526"/>
  <c r="P527"/>
  <c r="P528"/>
  <c r="P529"/>
  <c r="P530"/>
  <c r="P531"/>
  <c r="P532"/>
  <c r="P533"/>
  <c r="P534"/>
  <c r="P535"/>
  <c r="P536"/>
  <c r="P537"/>
  <c r="P538"/>
  <c r="P539"/>
  <c r="P540"/>
  <c r="P541"/>
  <c r="P542"/>
  <c r="P543"/>
  <c r="P544"/>
  <c r="P545"/>
  <c r="P546"/>
  <c r="P547"/>
  <c r="P548"/>
  <c r="P549"/>
  <c r="P550"/>
  <c r="P551"/>
  <c r="P552"/>
  <c r="P553"/>
  <c r="P554"/>
  <c r="P555"/>
  <c r="P556"/>
  <c r="P557"/>
  <c r="P558"/>
  <c r="P559"/>
  <c r="P560"/>
  <c r="P561"/>
  <c r="P562"/>
  <c r="P563"/>
  <c r="P564"/>
  <c r="P565"/>
  <c r="P566"/>
  <c r="P567"/>
  <c r="P568"/>
  <c r="P569"/>
  <c r="P570"/>
  <c r="P571"/>
  <c r="P572"/>
  <c r="P573"/>
  <c r="P574"/>
  <c r="P575"/>
  <c r="P576"/>
  <c r="P577"/>
  <c r="P578"/>
  <c r="P579"/>
  <c r="P580"/>
  <c r="P581"/>
  <c r="P582"/>
  <c r="P583"/>
  <c r="P584"/>
  <c r="P585"/>
  <c r="P586"/>
  <c r="P587"/>
  <c r="P588"/>
  <c r="P589"/>
  <c r="P590"/>
  <c r="P591"/>
  <c r="P592"/>
  <c r="P593"/>
  <c r="P594"/>
  <c r="P595"/>
  <c r="P596"/>
  <c r="P597"/>
  <c r="P598"/>
  <c r="P599"/>
  <c r="P600"/>
  <c r="P601"/>
  <c r="P602"/>
  <c r="P603"/>
  <c r="P604"/>
  <c r="P605"/>
  <c r="P606"/>
  <c r="P607"/>
  <c r="P608"/>
  <c r="P609"/>
  <c r="P610"/>
  <c r="P611"/>
  <c r="P612"/>
  <c r="P613"/>
  <c r="P614"/>
  <c r="P615"/>
  <c r="P616"/>
  <c r="P617"/>
  <c r="P618"/>
  <c r="P619"/>
  <c r="P620"/>
  <c r="P621"/>
  <c r="P622"/>
  <c r="P623"/>
  <c r="P624"/>
  <c r="P625"/>
  <c r="P626"/>
  <c r="P627"/>
  <c r="P628"/>
  <c r="P629"/>
  <c r="P630"/>
  <c r="P631"/>
  <c r="P632"/>
  <c r="P633"/>
  <c r="P634"/>
  <c r="P635"/>
  <c r="P636"/>
  <c r="P637"/>
  <c r="P638"/>
  <c r="P639"/>
  <c r="P640"/>
  <c r="P641"/>
  <c r="P642"/>
  <c r="P643"/>
  <c r="P644"/>
  <c r="P645"/>
  <c r="P646"/>
  <c r="P647"/>
  <c r="P648"/>
  <c r="P649"/>
  <c r="P650"/>
  <c r="P651"/>
  <c r="P652"/>
  <c r="P653"/>
  <c r="P654"/>
  <c r="P655"/>
  <c r="P656"/>
  <c r="P657"/>
  <c r="P658"/>
  <c r="P659"/>
  <c r="P660"/>
  <c r="P661"/>
  <c r="P662"/>
  <c r="P663"/>
  <c r="P664"/>
  <c r="P665"/>
  <c r="P666"/>
  <c r="P667"/>
  <c r="P668"/>
  <c r="P669"/>
  <c r="P670"/>
  <c r="P671"/>
  <c r="P672"/>
  <c r="P673"/>
  <c r="P674"/>
  <c r="P675"/>
  <c r="P676"/>
  <c r="P677"/>
  <c r="P678"/>
  <c r="P679"/>
  <c r="P680"/>
  <c r="P681"/>
  <c r="P682"/>
  <c r="P683"/>
  <c r="P684"/>
  <c r="P685"/>
  <c r="P686"/>
  <c r="P687"/>
  <c r="P688"/>
  <c r="P689"/>
  <c r="P690"/>
  <c r="P691"/>
  <c r="P692"/>
  <c r="P693"/>
  <c r="P694"/>
  <c r="P695"/>
  <c r="P696"/>
  <c r="P697"/>
  <c r="P698"/>
  <c r="P699"/>
  <c r="P700"/>
  <c r="P701"/>
  <c r="P702"/>
  <c r="P703"/>
  <c r="P704"/>
  <c r="P705"/>
  <c r="P706"/>
  <c r="P707"/>
  <c r="P708"/>
  <c r="P709"/>
  <c r="P710"/>
  <c r="P711"/>
  <c r="P712"/>
  <c r="P713"/>
  <c r="P714"/>
  <c r="P715"/>
  <c r="P716"/>
  <c r="P717"/>
  <c r="P718"/>
  <c r="P719"/>
  <c r="P720"/>
  <c r="P721"/>
  <c r="P722"/>
  <c r="P723"/>
  <c r="P724"/>
  <c r="P725"/>
  <c r="P726"/>
  <c r="P727"/>
  <c r="P728"/>
  <c r="P729"/>
  <c r="P730"/>
  <c r="P731"/>
  <c r="P732"/>
  <c r="P733"/>
  <c r="P734"/>
  <c r="P735"/>
  <c r="P736"/>
  <c r="P737"/>
  <c r="P738"/>
  <c r="P739"/>
  <c r="P740"/>
  <c r="P741"/>
  <c r="P742"/>
  <c r="P743"/>
  <c r="P744"/>
  <c r="P745"/>
  <c r="P746"/>
  <c r="P747"/>
  <c r="P748"/>
  <c r="P749"/>
  <c r="P750"/>
  <c r="P751"/>
  <c r="P752"/>
  <c r="P753"/>
  <c r="P754"/>
  <c r="P755"/>
  <c r="P756"/>
  <c r="P757"/>
  <c r="P758"/>
  <c r="P759"/>
  <c r="P760"/>
  <c r="P761"/>
  <c r="P762"/>
  <c r="P763"/>
  <c r="P764"/>
  <c r="P765"/>
  <c r="P766"/>
  <c r="P767"/>
  <c r="P768"/>
  <c r="P769"/>
  <c r="P770"/>
  <c r="P771"/>
  <c r="P772"/>
  <c r="P773"/>
  <c r="P774"/>
  <c r="P775"/>
  <c r="P776"/>
  <c r="P777"/>
  <c r="P778"/>
  <c r="P779"/>
  <c r="P780"/>
  <c r="P781"/>
  <c r="P782"/>
  <c r="P783"/>
  <c r="P784"/>
  <c r="P785"/>
  <c r="P786"/>
  <c r="P787"/>
  <c r="P788"/>
  <c r="P789"/>
  <c r="P790"/>
  <c r="P791"/>
  <c r="P792"/>
  <c r="P793"/>
  <c r="P794"/>
  <c r="P795"/>
  <c r="P796"/>
  <c r="P797"/>
  <c r="P798"/>
  <c r="P799"/>
  <c r="P800"/>
  <c r="P801"/>
  <c r="P802"/>
  <c r="P803"/>
  <c r="P804"/>
  <c r="P805"/>
  <c r="P806"/>
  <c r="P807"/>
  <c r="P808"/>
  <c r="P809"/>
  <c r="P810"/>
  <c r="P811"/>
  <c r="P812"/>
  <c r="P813"/>
  <c r="P814"/>
  <c r="P815"/>
  <c r="P816"/>
  <c r="P817"/>
  <c r="P818"/>
  <c r="P819"/>
  <c r="P820"/>
  <c r="P821"/>
  <c r="P822"/>
  <c r="P823"/>
  <c r="P824"/>
  <c r="P825"/>
  <c r="P826"/>
  <c r="P827"/>
  <c r="P828"/>
  <c r="P829"/>
  <c r="P830"/>
  <c r="P831"/>
  <c r="P832"/>
  <c r="P833"/>
  <c r="P834"/>
  <c r="P835"/>
  <c r="P836"/>
  <c r="P837"/>
  <c r="P838"/>
  <c r="P839"/>
  <c r="P840"/>
  <c r="P841"/>
  <c r="P842"/>
  <c r="P843"/>
  <c r="P844"/>
  <c r="P845"/>
  <c r="P846"/>
  <c r="P847"/>
  <c r="P848"/>
  <c r="P849"/>
  <c r="P850"/>
  <c r="P851"/>
  <c r="P852"/>
  <c r="P853"/>
  <c r="P854"/>
  <c r="P855"/>
  <c r="P856"/>
  <c r="P857"/>
  <c r="P858"/>
  <c r="P859"/>
  <c r="P860"/>
  <c r="P861"/>
  <c r="P862"/>
  <c r="P863"/>
  <c r="P864"/>
  <c r="P865"/>
  <c r="P866"/>
  <c r="P867"/>
  <c r="P868"/>
  <c r="P869"/>
  <c r="P870"/>
  <c r="P871"/>
  <c r="P872"/>
  <c r="P873"/>
  <c r="P874"/>
  <c r="P875"/>
  <c r="P876"/>
  <c r="P877"/>
  <c r="P878"/>
  <c r="P879"/>
  <c r="P880"/>
  <c r="P881"/>
  <c r="P882"/>
  <c r="P883"/>
  <c r="P884"/>
  <c r="P885"/>
  <c r="P886"/>
  <c r="P887"/>
  <c r="P888"/>
  <c r="P889"/>
  <c r="P890"/>
  <c r="P891"/>
  <c r="P892"/>
  <c r="P893"/>
  <c r="P894"/>
  <c r="P895"/>
  <c r="P896"/>
  <c r="P897"/>
  <c r="P898"/>
  <c r="P899"/>
  <c r="P900"/>
  <c r="P901"/>
  <c r="P902"/>
  <c r="P903"/>
  <c r="P904"/>
  <c r="P905"/>
  <c r="P906"/>
  <c r="P907"/>
  <c r="P908"/>
  <c r="P909"/>
  <c r="P910"/>
  <c r="P911"/>
  <c r="P912"/>
  <c r="P913"/>
  <c r="P914"/>
  <c r="P915"/>
  <c r="P916"/>
  <c r="P917"/>
  <c r="P918"/>
  <c r="P919"/>
  <c r="P920"/>
  <c r="P921"/>
  <c r="P922"/>
  <c r="P923"/>
  <c r="P924"/>
  <c r="P925"/>
  <c r="P926"/>
  <c r="P927"/>
  <c r="P928"/>
  <c r="P929"/>
  <c r="P930"/>
  <c r="P931"/>
  <c r="P932"/>
  <c r="P933"/>
  <c r="P934"/>
  <c r="P935"/>
  <c r="P936"/>
  <c r="P937"/>
  <c r="P938"/>
  <c r="P939"/>
  <c r="P940"/>
  <c r="P941"/>
  <c r="P942"/>
  <c r="P943"/>
  <c r="P944"/>
  <c r="P945"/>
  <c r="P946"/>
  <c r="P947"/>
  <c r="P948"/>
  <c r="P949"/>
  <c r="P950"/>
  <c r="P951"/>
  <c r="P952"/>
  <c r="P953"/>
  <c r="P954"/>
  <c r="P955"/>
  <c r="P956"/>
  <c r="P957"/>
  <c r="P958"/>
  <c r="P959"/>
  <c r="P960"/>
  <c r="P961"/>
  <c r="P962"/>
  <c r="P963"/>
  <c r="P964"/>
  <c r="P965"/>
  <c r="P966"/>
  <c r="P967"/>
  <c r="P968"/>
  <c r="P969"/>
  <c r="P970"/>
  <c r="P971"/>
  <c r="P972"/>
  <c r="P973"/>
  <c r="P974"/>
  <c r="P975"/>
  <c r="P976"/>
  <c r="P977"/>
  <c r="P978"/>
  <c r="P979"/>
  <c r="P980"/>
  <c r="P981"/>
  <c r="P982"/>
  <c r="P983"/>
  <c r="P984"/>
  <c r="P985"/>
  <c r="P986"/>
  <c r="P987"/>
  <c r="P988"/>
  <c r="P989"/>
  <c r="P990"/>
  <c r="P991"/>
  <c r="P992"/>
  <c r="P993"/>
  <c r="P994"/>
  <c r="P995"/>
  <c r="P996"/>
  <c r="P997"/>
  <c r="P998"/>
  <c r="P999"/>
  <c r="P1000"/>
  <c r="P1001"/>
  <c r="P1002"/>
  <c r="P1003"/>
  <c r="P1004"/>
  <c r="P1005"/>
  <c r="P1006"/>
  <c r="P1007"/>
  <c r="P1008"/>
  <c r="P1009"/>
  <c r="P1010"/>
  <c r="P1011"/>
  <c r="P1012"/>
  <c r="P1013"/>
  <c r="P1014"/>
  <c r="P1015"/>
  <c r="P1016"/>
  <c r="P1017"/>
  <c r="P1018"/>
  <c r="P1019"/>
  <c r="P1020"/>
  <c r="P1021"/>
  <c r="P1022"/>
  <c r="P1023"/>
  <c r="P1024"/>
  <c r="P1025"/>
  <c r="P1026"/>
  <c r="P1027"/>
  <c r="P1028"/>
  <c r="P1029"/>
  <c r="P1030"/>
  <c r="P1031"/>
  <c r="P1032"/>
  <c r="P1033"/>
  <c r="P1034"/>
  <c r="P1035"/>
  <c r="P1036"/>
  <c r="P1037"/>
  <c r="P1038"/>
  <c r="P1039"/>
  <c r="P1040"/>
  <c r="P1041"/>
  <c r="P1042"/>
  <c r="P1043"/>
  <c r="P1044"/>
  <c r="P1045"/>
  <c r="P1046"/>
  <c r="P1047"/>
  <c r="P1048"/>
  <c r="P1049"/>
  <c r="P1050"/>
  <c r="P1051"/>
  <c r="P1052"/>
  <c r="P1053"/>
  <c r="P1054"/>
  <c r="P1055"/>
  <c r="P1056"/>
  <c r="P1057"/>
  <c r="P1058"/>
  <c r="P1059"/>
  <c r="P1060"/>
  <c r="P1061"/>
  <c r="P1062"/>
  <c r="P1063"/>
  <c r="P1064"/>
  <c r="P1065"/>
  <c r="P1066"/>
  <c r="P1067"/>
  <c r="P1068"/>
  <c r="P1069"/>
  <c r="P1070"/>
  <c r="P1071"/>
  <c r="P1072"/>
  <c r="P1073"/>
  <c r="P1074"/>
  <c r="P1075"/>
  <c r="P1076"/>
  <c r="P1077"/>
  <c r="P1078"/>
  <c r="P1079"/>
  <c r="P1080"/>
  <c r="P1081"/>
  <c r="P1082"/>
  <c r="P1083"/>
  <c r="P1084"/>
  <c r="P1085"/>
  <c r="P1086"/>
  <c r="P1087"/>
  <c r="P1088"/>
  <c r="P1089"/>
  <c r="P1090"/>
  <c r="P1091"/>
  <c r="P1092"/>
  <c r="P1093"/>
  <c r="P1094"/>
  <c r="P1095"/>
  <c r="P1096"/>
  <c r="P1097"/>
  <c r="P1098"/>
  <c r="P1099"/>
  <c r="P1100"/>
  <c r="P1101"/>
  <c r="P1102"/>
  <c r="P1103"/>
  <c r="P1104"/>
  <c r="P1105"/>
  <c r="P1106"/>
  <c r="P1107"/>
  <c r="P1108"/>
  <c r="P1109"/>
  <c r="P1110"/>
  <c r="P1111"/>
  <c r="P1112"/>
  <c r="P1113"/>
  <c r="P1114"/>
  <c r="P1115"/>
  <c r="P1116"/>
  <c r="P1117"/>
  <c r="P1118"/>
  <c r="P1119"/>
  <c r="P1120"/>
  <c r="P1121"/>
  <c r="P1122"/>
  <c r="P1123"/>
  <c r="P1124"/>
  <c r="P1125"/>
  <c r="P1126"/>
  <c r="P1127"/>
  <c r="P1128"/>
  <c r="P1129"/>
  <c r="P1130"/>
  <c r="P1131"/>
  <c r="P1132"/>
  <c r="P1133"/>
  <c r="P1134"/>
  <c r="P1135"/>
  <c r="P1136"/>
  <c r="P1137"/>
  <c r="P1138"/>
  <c r="P1139"/>
  <c r="P1140"/>
  <c r="P1141"/>
  <c r="P1142"/>
  <c r="P1143"/>
  <c r="P1144"/>
  <c r="P1145"/>
  <c r="P1146"/>
  <c r="P1147"/>
  <c r="P1148"/>
  <c r="P1149"/>
  <c r="P1150"/>
  <c r="P1151"/>
  <c r="P1152"/>
  <c r="P1153"/>
  <c r="P1154"/>
  <c r="P1155"/>
  <c r="P1156"/>
  <c r="P1157"/>
  <c r="P1158"/>
  <c r="P1159"/>
  <c r="P1160"/>
  <c r="P1161"/>
  <c r="P1162"/>
  <c r="P1163"/>
  <c r="P1164"/>
  <c r="P1165"/>
  <c r="P1166"/>
  <c r="P1167"/>
  <c r="P1168"/>
  <c r="P1169"/>
  <c r="P1170"/>
  <c r="P1171"/>
  <c r="P1172"/>
  <c r="P1173"/>
  <c r="P1174"/>
  <c r="P1175"/>
  <c r="P1176"/>
  <c r="P1177"/>
  <c r="P1178"/>
  <c r="P1179"/>
  <c r="P1180"/>
  <c r="P1181"/>
  <c r="P1182"/>
  <c r="P1183"/>
  <c r="P1184"/>
  <c r="P1185"/>
  <c r="P1186"/>
  <c r="P1187"/>
  <c r="P1188"/>
  <c r="P1189"/>
  <c r="P1190"/>
  <c r="P1191"/>
  <c r="P1192"/>
  <c r="P1193"/>
  <c r="P1194"/>
  <c r="P1195"/>
  <c r="P1196"/>
  <c r="P1197"/>
  <c r="P1198"/>
  <c r="P1199"/>
  <c r="P1200"/>
  <c r="P1201"/>
  <c r="P1202"/>
  <c r="P1203"/>
  <c r="P1204"/>
  <c r="P1205"/>
  <c r="P1206"/>
  <c r="P1207"/>
  <c r="P1208"/>
  <c r="P1209"/>
  <c r="P1210"/>
  <c r="P1211"/>
  <c r="P1212"/>
  <c r="P1213"/>
  <c r="P1214"/>
  <c r="P1215"/>
  <c r="P1216"/>
  <c r="P1217"/>
  <c r="P1218"/>
  <c r="P1219"/>
  <c r="P1220"/>
  <c r="P1221"/>
  <c r="P1222"/>
  <c r="P1223"/>
  <c r="P1224"/>
  <c r="P1225"/>
  <c r="P1226"/>
  <c r="P1227"/>
  <c r="P1228"/>
  <c r="P1229"/>
  <c r="P1230"/>
  <c r="P1231"/>
  <c r="P1232"/>
  <c r="P1233"/>
  <c r="P1234"/>
  <c r="P1235"/>
  <c r="P1236"/>
  <c r="P1237"/>
  <c r="P1238"/>
  <c r="P1239"/>
  <c r="P1240"/>
  <c r="P1241"/>
  <c r="P1242"/>
  <c r="P1243"/>
  <c r="P1244"/>
  <c r="P1245"/>
  <c r="P1246"/>
  <c r="P1247"/>
  <c r="P1248"/>
  <c r="P1249"/>
  <c r="P1250"/>
  <c r="P1251"/>
  <c r="P1252"/>
  <c r="P1253"/>
  <c r="P1254"/>
  <c r="P1255"/>
  <c r="P1256"/>
  <c r="P1257"/>
  <c r="P1258"/>
  <c r="P1259"/>
  <c r="P1260"/>
  <c r="P1261"/>
  <c r="P1262"/>
  <c r="P1263"/>
  <c r="P1264"/>
  <c r="P1265"/>
  <c r="P1266"/>
  <c r="P1267"/>
  <c r="P1268"/>
  <c r="P1269"/>
  <c r="P1270"/>
  <c r="P1271"/>
  <c r="P1272"/>
  <c r="P1273"/>
  <c r="P1274"/>
  <c r="P1275"/>
  <c r="P1276"/>
  <c r="P1277"/>
  <c r="P1278"/>
  <c r="P1279"/>
  <c r="P1280"/>
  <c r="P1281"/>
  <c r="P1282"/>
  <c r="P1283"/>
  <c r="P1284"/>
  <c r="P1285"/>
  <c r="P1286"/>
  <c r="P1287"/>
  <c r="P1288"/>
  <c r="P1289"/>
  <c r="P1290"/>
  <c r="P1291"/>
  <c r="P1292"/>
  <c r="P1293"/>
  <c r="P1294"/>
  <c r="P1295"/>
  <c r="P1296"/>
  <c r="P1297"/>
  <c r="P1298"/>
  <c r="P1299"/>
  <c r="P1300"/>
  <c r="P1301"/>
  <c r="P1302"/>
  <c r="P1303"/>
  <c r="P1304"/>
  <c r="P1305"/>
  <c r="P1306"/>
  <c r="P1307"/>
  <c r="P1308"/>
  <c r="P1309"/>
  <c r="P1310"/>
  <c r="P1311"/>
  <c r="P1312"/>
  <c r="P1313"/>
  <c r="P1314"/>
  <c r="P1315"/>
  <c r="P1316"/>
  <c r="P1317"/>
  <c r="P1318"/>
  <c r="P1319"/>
  <c r="P1320"/>
  <c r="P1321"/>
  <c r="P1322"/>
  <c r="P1323"/>
  <c r="P1324"/>
  <c r="P1325"/>
  <c r="P1326"/>
  <c r="P1327"/>
  <c r="P1328"/>
  <c r="P1329"/>
  <c r="P1330"/>
  <c r="P1331"/>
  <c r="P1332"/>
  <c r="P1333"/>
  <c r="P1334"/>
  <c r="P1335"/>
  <c r="P1336"/>
  <c r="P1337"/>
  <c r="P1338"/>
  <c r="P1339"/>
  <c r="P1340"/>
  <c r="P1341"/>
  <c r="P1342"/>
  <c r="P1343"/>
  <c r="P1344"/>
  <c r="P1345"/>
  <c r="P1346"/>
  <c r="P1347"/>
  <c r="P1348"/>
  <c r="P1349"/>
  <c r="P1350"/>
  <c r="P1351"/>
  <c r="P1352"/>
  <c r="P1353"/>
  <c r="P1354"/>
  <c r="P1355"/>
  <c r="P1356"/>
  <c r="P1357"/>
  <c r="P1358"/>
  <c r="P1359"/>
  <c r="P1360"/>
  <c r="P1361"/>
  <c r="P1362"/>
  <c r="P1363"/>
  <c r="P1364"/>
  <c r="P1365"/>
  <c r="P1366"/>
  <c r="P1367"/>
  <c r="P1368"/>
  <c r="P1369"/>
  <c r="P1370"/>
  <c r="P1371"/>
  <c r="P1372"/>
  <c r="P1373"/>
  <c r="P1374"/>
  <c r="P1375"/>
  <c r="P1376"/>
  <c r="P1377"/>
  <c r="P1378"/>
  <c r="P1379"/>
  <c r="P1380"/>
  <c r="P1381"/>
  <c r="P1382"/>
  <c r="P1383"/>
  <c r="P1384"/>
  <c r="P1385"/>
  <c r="P1386"/>
  <c r="P1387"/>
  <c r="P1388"/>
  <c r="P1389"/>
  <c r="P1390"/>
  <c r="P1391"/>
  <c r="P1392"/>
  <c r="P1393"/>
  <c r="P1394"/>
  <c r="P1395"/>
  <c r="P1396"/>
  <c r="P1397"/>
  <c r="P1398"/>
  <c r="P1399"/>
  <c r="P1400"/>
  <c r="P1401"/>
  <c r="P1402"/>
  <c r="P1403"/>
  <c r="P1404"/>
  <c r="P1405"/>
  <c r="P1406"/>
  <c r="P1407"/>
  <c r="P1408"/>
  <c r="P1409"/>
  <c r="P1410"/>
  <c r="P1411"/>
  <c r="P1412"/>
  <c r="P1413"/>
  <c r="P1414"/>
  <c r="P1415"/>
  <c r="P1416"/>
  <c r="P1417"/>
  <c r="P1418"/>
  <c r="P1419"/>
  <c r="P1420"/>
  <c r="P1421"/>
  <c r="P1422"/>
  <c r="P1423"/>
  <c r="P1424"/>
  <c r="P1425"/>
  <c r="P1426"/>
  <c r="P1427"/>
  <c r="P1428"/>
  <c r="P1429"/>
  <c r="P1430"/>
  <c r="P1431"/>
  <c r="P1432"/>
  <c r="P1433"/>
  <c r="P1434"/>
  <c r="P1435"/>
  <c r="P1436"/>
  <c r="P1437"/>
  <c r="P1438"/>
  <c r="P1439"/>
  <c r="P1440"/>
  <c r="P1441"/>
  <c r="P1442"/>
  <c r="P1443"/>
  <c r="P1444"/>
  <c r="P1445"/>
  <c r="P1446"/>
  <c r="P1447"/>
  <c r="P1448"/>
  <c r="P1449"/>
  <c r="P1450"/>
  <c r="P1451"/>
  <c r="P1452"/>
  <c r="P1453"/>
  <c r="P1454"/>
  <c r="P1455"/>
  <c r="P1456"/>
  <c r="P1457"/>
  <c r="P1458"/>
  <c r="P1459"/>
  <c r="P1460"/>
  <c r="P1461"/>
  <c r="P1462"/>
  <c r="P1463"/>
  <c r="P1464"/>
  <c r="P1465"/>
  <c r="P1466"/>
  <c r="P1467"/>
  <c r="P1468"/>
  <c r="P1469"/>
  <c r="P1470"/>
  <c r="P1471"/>
  <c r="P1472"/>
  <c r="P1473"/>
  <c r="P1474"/>
  <c r="P1475"/>
  <c r="P1476"/>
  <c r="P1477"/>
  <c r="P1478"/>
  <c r="P1479"/>
  <c r="P1480"/>
  <c r="P1481"/>
  <c r="P1482"/>
  <c r="P1483"/>
  <c r="P1484"/>
  <c r="P1485"/>
  <c r="P1486"/>
  <c r="P1487"/>
  <c r="P1488"/>
  <c r="P1489"/>
  <c r="P1490"/>
  <c r="P1491"/>
  <c r="P1492"/>
  <c r="P1493"/>
  <c r="P1494"/>
  <c r="P1495"/>
  <c r="P1496"/>
  <c r="P1497"/>
  <c r="P1498"/>
  <c r="P1499"/>
  <c r="P1500"/>
  <c r="P1501"/>
  <c r="P1502"/>
  <c r="P1503"/>
  <c r="P1504"/>
  <c r="P1505"/>
  <c r="P1506"/>
  <c r="P1507"/>
  <c r="P1508"/>
  <c r="P1509"/>
  <c r="P1510"/>
  <c r="P1511"/>
  <c r="P1512"/>
  <c r="P1513"/>
  <c r="P1514"/>
  <c r="P1515"/>
  <c r="P1516"/>
  <c r="P1517"/>
  <c r="P1518"/>
  <c r="P1519"/>
  <c r="P1520"/>
  <c r="P1521"/>
  <c r="P1522"/>
  <c r="P1523"/>
  <c r="P1524"/>
  <c r="P1525"/>
  <c r="P1526"/>
  <c r="P1527"/>
  <c r="P1528"/>
  <c r="P1529"/>
  <c r="P1530"/>
  <c r="P1531"/>
  <c r="P1532"/>
  <c r="P1533"/>
  <c r="P1534"/>
  <c r="P1535"/>
  <c r="P1536"/>
  <c r="P1537"/>
  <c r="P1538"/>
  <c r="P1539"/>
  <c r="P1540"/>
  <c r="P1541"/>
  <c r="P1542"/>
  <c r="P1543"/>
  <c r="P1544"/>
  <c r="P1545"/>
  <c r="P1546"/>
  <c r="P1547"/>
  <c r="P1548"/>
  <c r="P1549"/>
  <c r="P1550"/>
  <c r="P1551"/>
  <c r="P1552"/>
  <c r="P1553"/>
  <c r="P1554"/>
  <c r="P1555"/>
  <c r="P1556"/>
  <c r="P1557"/>
  <c r="P1558"/>
  <c r="P1559"/>
  <c r="P1560"/>
  <c r="P1561"/>
  <c r="P1562"/>
  <c r="P1563"/>
  <c r="P1564"/>
  <c r="P1565"/>
  <c r="P1566"/>
  <c r="P1567"/>
  <c r="P1568"/>
  <c r="P1569"/>
  <c r="P1570"/>
  <c r="P1571"/>
  <c r="P1572"/>
  <c r="P1573"/>
  <c r="P1574"/>
  <c r="P1575"/>
  <c r="P1576"/>
  <c r="P1577"/>
  <c r="P1578"/>
  <c r="P1579"/>
  <c r="P1580"/>
  <c r="P1581"/>
  <c r="P1582"/>
  <c r="P1583"/>
  <c r="P1584"/>
  <c r="P1585"/>
  <c r="P1586"/>
  <c r="P1587"/>
  <c r="P1588"/>
  <c r="P1589"/>
  <c r="P1590"/>
  <c r="P1591"/>
  <c r="P1592"/>
  <c r="P1593"/>
  <c r="P1594"/>
  <c r="P1595"/>
  <c r="P1596"/>
  <c r="P1597"/>
  <c r="P1598"/>
  <c r="P1599"/>
  <c r="P1600"/>
  <c r="P1601"/>
  <c r="P1602"/>
  <c r="P1603"/>
  <c r="P1604"/>
  <c r="P1605"/>
  <c r="P1606"/>
  <c r="P1607"/>
  <c r="P1608"/>
  <c r="P1609"/>
  <c r="P1610"/>
  <c r="P1611"/>
  <c r="P1612"/>
  <c r="P1613"/>
  <c r="P1614"/>
  <c r="P1615"/>
  <c r="P1616"/>
  <c r="P1617"/>
  <c r="P1618"/>
  <c r="P1619"/>
  <c r="P1620"/>
  <c r="P1621"/>
  <c r="P1622"/>
  <c r="P1623"/>
  <c r="P1624"/>
  <c r="P1625"/>
  <c r="P1626"/>
  <c r="P1627"/>
  <c r="P1628"/>
  <c r="P1629"/>
  <c r="P1630"/>
  <c r="P1631"/>
  <c r="P1632"/>
  <c r="P1633"/>
  <c r="P1634"/>
  <c r="P1635"/>
  <c r="P1636"/>
  <c r="P1637"/>
  <c r="P1638"/>
  <c r="P1639"/>
  <c r="P1640"/>
  <c r="P1641"/>
  <c r="P1642"/>
  <c r="P1643"/>
  <c r="P1644"/>
  <c r="P1645"/>
  <c r="P1646"/>
  <c r="P1647"/>
  <c r="P1648"/>
  <c r="P1649"/>
  <c r="P1650"/>
  <c r="P1651"/>
  <c r="P1652"/>
  <c r="P1653"/>
  <c r="P1654"/>
  <c r="P1655"/>
  <c r="P1656"/>
  <c r="P1657"/>
  <c r="P1658"/>
  <c r="P1659"/>
  <c r="P1660"/>
  <c r="P1661"/>
  <c r="P1662"/>
  <c r="P1663"/>
  <c r="P1664"/>
  <c r="P1665"/>
  <c r="P1666"/>
  <c r="P1667"/>
  <c r="P1668"/>
  <c r="P1669"/>
  <c r="P1670"/>
  <c r="P1671"/>
  <c r="P1672"/>
  <c r="P1673"/>
  <c r="P1674"/>
  <c r="P1675"/>
  <c r="P1676"/>
  <c r="P1677"/>
  <c r="P1678"/>
  <c r="P1679"/>
  <c r="P1680"/>
  <c r="P1681"/>
  <c r="P1682"/>
  <c r="P1683"/>
  <c r="P1684"/>
  <c r="P1685"/>
  <c r="P1686"/>
  <c r="P1687"/>
  <c r="P1688"/>
  <c r="P1689"/>
  <c r="P1690"/>
  <c r="P1691"/>
  <c r="P1692"/>
  <c r="P1693"/>
  <c r="P1694"/>
  <c r="P1695"/>
  <c r="P1696"/>
  <c r="P1697"/>
  <c r="P1698"/>
  <c r="P1699"/>
  <c r="P1700"/>
  <c r="P1701"/>
  <c r="P1702"/>
  <c r="P1703"/>
  <c r="P1704"/>
  <c r="P1705"/>
  <c r="P1706"/>
  <c r="P1707"/>
  <c r="P1708"/>
  <c r="P1709"/>
  <c r="P1710"/>
  <c r="P1711"/>
  <c r="P1712"/>
  <c r="P1713"/>
  <c r="P1714"/>
  <c r="P1715"/>
  <c r="P1716"/>
  <c r="P1717"/>
  <c r="P1718"/>
  <c r="P1719"/>
  <c r="P1720"/>
  <c r="P1721"/>
  <c r="P1722"/>
  <c r="P1723"/>
  <c r="P1724"/>
  <c r="P1725"/>
  <c r="P1726"/>
  <c r="P1727"/>
  <c r="P1728"/>
  <c r="P1729"/>
  <c r="P1730"/>
  <c r="P1731"/>
  <c r="P1732"/>
  <c r="P1733"/>
  <c r="P1734"/>
  <c r="P1735"/>
  <c r="P1736"/>
  <c r="P1737"/>
  <c r="P1738"/>
  <c r="P1739"/>
  <c r="P1740"/>
  <c r="P1741"/>
  <c r="P1742"/>
  <c r="P1743"/>
  <c r="P1744"/>
  <c r="P1745"/>
  <c r="P1746"/>
  <c r="P1747"/>
  <c r="P1748"/>
  <c r="P1749"/>
  <c r="P1750"/>
  <c r="P1751"/>
  <c r="P1752"/>
  <c r="P1753"/>
  <c r="P1754"/>
  <c r="P1755"/>
  <c r="P1756"/>
  <c r="P1757"/>
  <c r="P1758"/>
  <c r="P1759"/>
  <c r="P1760"/>
  <c r="P1761"/>
  <c r="P1762"/>
  <c r="P1763"/>
  <c r="P1764"/>
  <c r="P1765"/>
  <c r="P1766"/>
  <c r="P1767"/>
  <c r="P1768"/>
  <c r="P1769"/>
  <c r="P1770"/>
  <c r="P1771"/>
  <c r="P1772"/>
  <c r="P1773"/>
  <c r="P1774"/>
  <c r="P1775"/>
  <c r="P1776"/>
  <c r="P1777"/>
  <c r="P1778"/>
  <c r="P1779"/>
  <c r="P1780"/>
  <c r="P1781"/>
  <c r="P1782"/>
  <c r="P1783"/>
  <c r="P1784"/>
  <c r="P1785"/>
  <c r="P1786"/>
  <c r="P1787"/>
  <c r="P1788"/>
  <c r="P1789"/>
  <c r="P1790"/>
  <c r="P1791"/>
  <c r="P1792"/>
  <c r="P1793"/>
  <c r="P1794"/>
  <c r="P1795"/>
  <c r="P1796"/>
  <c r="P1797"/>
  <c r="P1798"/>
  <c r="P1799"/>
  <c r="P1800"/>
  <c r="P1801"/>
  <c r="P1802"/>
  <c r="P1803"/>
  <c r="P1804"/>
  <c r="P1805"/>
  <c r="P1806"/>
  <c r="P1807"/>
  <c r="P1808"/>
  <c r="P1809"/>
  <c r="P1810"/>
  <c r="P1811"/>
  <c r="P1812"/>
  <c r="P1813"/>
  <c r="P1814"/>
  <c r="P1815"/>
  <c r="P1816"/>
  <c r="P1817"/>
  <c r="P1818"/>
  <c r="P1819"/>
  <c r="P1820"/>
  <c r="P1821"/>
  <c r="P1822"/>
  <c r="P1823"/>
  <c r="P1824"/>
  <c r="P1825"/>
  <c r="P1826"/>
  <c r="P1827"/>
  <c r="P1828"/>
  <c r="P1829"/>
  <c r="P1830"/>
  <c r="P1831"/>
  <c r="P1832"/>
  <c r="P1833"/>
  <c r="P1834"/>
  <c r="P1835"/>
  <c r="P1836"/>
  <c r="P1837"/>
  <c r="P1838"/>
  <c r="P1839"/>
  <c r="P1840"/>
  <c r="P1841"/>
  <c r="P1842"/>
  <c r="P1843"/>
  <c r="P1844"/>
  <c r="P1845"/>
  <c r="P1846"/>
  <c r="P1847"/>
  <c r="P1848"/>
  <c r="P1849"/>
  <c r="P1850"/>
  <c r="P1851"/>
  <c r="P1852"/>
  <c r="P1853"/>
  <c r="P1854"/>
  <c r="P1855"/>
  <c r="P1856"/>
  <c r="P1857"/>
  <c r="P1858"/>
  <c r="P1859"/>
  <c r="P1860"/>
  <c r="P1861"/>
  <c r="P1862"/>
  <c r="P1863"/>
  <c r="P1864"/>
  <c r="P1865"/>
  <c r="P1866"/>
  <c r="P1867"/>
  <c r="P1868"/>
  <c r="P1869"/>
  <c r="P1870"/>
  <c r="P1871"/>
  <c r="P1872"/>
  <c r="P1873"/>
  <c r="P1874"/>
  <c r="P1875"/>
  <c r="P1876"/>
  <c r="P1877"/>
  <c r="P1878"/>
  <c r="P1879"/>
  <c r="P1880"/>
  <c r="P1881"/>
  <c r="P1882"/>
  <c r="P1883"/>
  <c r="P1884"/>
  <c r="P1885"/>
  <c r="P1886"/>
  <c r="P1887"/>
  <c r="P1888"/>
  <c r="P1889"/>
  <c r="P1890"/>
  <c r="P1891"/>
  <c r="P1892"/>
  <c r="P1893"/>
  <c r="P1894"/>
  <c r="P1895"/>
  <c r="P1896"/>
  <c r="P1897"/>
  <c r="P1898"/>
  <c r="P1899"/>
  <c r="P1900"/>
  <c r="P1901"/>
  <c r="P1902"/>
  <c r="P1903"/>
  <c r="P1904"/>
  <c r="P1905"/>
  <c r="P1906"/>
  <c r="P1907"/>
  <c r="P1908"/>
  <c r="P1909"/>
  <c r="P1910"/>
  <c r="P1911"/>
  <c r="P1912"/>
  <c r="P1913"/>
  <c r="P1914"/>
  <c r="P1915"/>
  <c r="P1916"/>
  <c r="P1917"/>
  <c r="P1918"/>
  <c r="P1919"/>
  <c r="P1920"/>
  <c r="P1921"/>
  <c r="P1922"/>
  <c r="P1923"/>
  <c r="P1924"/>
  <c r="P1925"/>
  <c r="P1926"/>
  <c r="P1927"/>
  <c r="P1928"/>
  <c r="P1929"/>
  <c r="P1930"/>
  <c r="P1931"/>
  <c r="P1932"/>
  <c r="P1933"/>
  <c r="P1934"/>
  <c r="P1935"/>
  <c r="P1936"/>
  <c r="P1937"/>
  <c r="P1938"/>
  <c r="P1939"/>
  <c r="P1940"/>
  <c r="P1941"/>
  <c r="P1942"/>
  <c r="P1943"/>
  <c r="P1944"/>
  <c r="P1945"/>
  <c r="P1946"/>
  <c r="P1947"/>
  <c r="P1948"/>
  <c r="P1949"/>
  <c r="P1950"/>
  <c r="P1951"/>
  <c r="P1952"/>
  <c r="P1953"/>
  <c r="P1954"/>
  <c r="P1955"/>
  <c r="P1956"/>
  <c r="P1957"/>
  <c r="P1958"/>
  <c r="P1959"/>
  <c r="P1960"/>
  <c r="P1961"/>
  <c r="P1962"/>
  <c r="P1963"/>
  <c r="P1964"/>
  <c r="P1965"/>
  <c r="P1966"/>
  <c r="P1967"/>
  <c r="P1968"/>
  <c r="P1969"/>
  <c r="P1970"/>
  <c r="P1971"/>
  <c r="P1972"/>
  <c r="P1973"/>
  <c r="P1974"/>
  <c r="P1975"/>
  <c r="P1976"/>
  <c r="P1977"/>
  <c r="P1978"/>
  <c r="P1979"/>
  <c r="P1980"/>
  <c r="P1981"/>
  <c r="P1982"/>
  <c r="P1983"/>
  <c r="P1984"/>
  <c r="P1985"/>
  <c r="P1986"/>
  <c r="P1987"/>
  <c r="P1988"/>
  <c r="P1989"/>
  <c r="P1990"/>
  <c r="P1991"/>
  <c r="P1992"/>
  <c r="P1993"/>
  <c r="P1994"/>
  <c r="P1995"/>
  <c r="P1996"/>
  <c r="P1997"/>
  <c r="P1998"/>
  <c r="P1999"/>
  <c r="P2000"/>
  <c r="P2001"/>
  <c r="P2002"/>
  <c r="P2003"/>
  <c r="P2004"/>
  <c r="P2005"/>
  <c r="P2006"/>
  <c r="P2007"/>
  <c r="P2008"/>
  <c r="P2009"/>
  <c r="P2010"/>
  <c r="P2011"/>
  <c r="P2012"/>
  <c r="P2013"/>
  <c r="P2014"/>
  <c r="P2015"/>
  <c r="P2016"/>
  <c r="P2017"/>
  <c r="P2018"/>
  <c r="P2019"/>
  <c r="P2020"/>
  <c r="P2021"/>
  <c r="P2022"/>
  <c r="P2023"/>
  <c r="P2024"/>
  <c r="P2025"/>
  <c r="P2026"/>
  <c r="P2027"/>
  <c r="P2028"/>
  <c r="P2029"/>
  <c r="P2030"/>
  <c r="P2031"/>
  <c r="P2032"/>
  <c r="P2033"/>
  <c r="P2034"/>
  <c r="P2035"/>
  <c r="P2036"/>
  <c r="P2037"/>
  <c r="P2038"/>
  <c r="P2039"/>
  <c r="P2040"/>
  <c r="P2041"/>
  <c r="P2042"/>
  <c r="P2043"/>
  <c r="P2044"/>
  <c r="P2045"/>
  <c r="P2046"/>
  <c r="P2047"/>
  <c r="P2048"/>
  <c r="P2049"/>
  <c r="P2050"/>
  <c r="P2051"/>
  <c r="P2052"/>
  <c r="P2053"/>
  <c r="P2054"/>
  <c r="P2055"/>
  <c r="P2056"/>
  <c r="P2057"/>
  <c r="P2058"/>
  <c r="P2059"/>
  <c r="P2060"/>
  <c r="P2061"/>
  <c r="P2062"/>
  <c r="P2063"/>
  <c r="P2064"/>
  <c r="P2065"/>
  <c r="P2066"/>
  <c r="P2067"/>
  <c r="P2068"/>
  <c r="P2069"/>
  <c r="P2070"/>
  <c r="P2071"/>
  <c r="P2072"/>
  <c r="P2073"/>
  <c r="P2074"/>
  <c r="P2075"/>
  <c r="P2076"/>
  <c r="P2077"/>
  <c r="P2078"/>
  <c r="P2079"/>
  <c r="P2080"/>
  <c r="P2081"/>
  <c r="P2082"/>
  <c r="P2083"/>
  <c r="P2084"/>
  <c r="P2085"/>
  <c r="P2086"/>
  <c r="P2087"/>
  <c r="P2088"/>
  <c r="P2089"/>
  <c r="P2090"/>
  <c r="P2091"/>
  <c r="P2092"/>
  <c r="P2093"/>
  <c r="P2094"/>
  <c r="P2095"/>
  <c r="P2096"/>
  <c r="P2097"/>
  <c r="P2098"/>
  <c r="P2099"/>
  <c r="P2100"/>
  <c r="P2101"/>
  <c r="P2102"/>
  <c r="P2103"/>
  <c r="P2104"/>
  <c r="P2105"/>
  <c r="P2106"/>
  <c r="P2107"/>
  <c r="P2108"/>
  <c r="P2109"/>
  <c r="P2110"/>
  <c r="P2111"/>
  <c r="P2112"/>
  <c r="P2113"/>
  <c r="P2114"/>
  <c r="P2115"/>
  <c r="P2116"/>
  <c r="P2117"/>
  <c r="P2118"/>
  <c r="P2119"/>
  <c r="P2120"/>
  <c r="P2121"/>
  <c r="P2122"/>
  <c r="P2123"/>
  <c r="P2124"/>
  <c r="P2125"/>
  <c r="P2126"/>
  <c r="P2127"/>
  <c r="P2128"/>
  <c r="P2129"/>
  <c r="P2130"/>
  <c r="P2131"/>
  <c r="P2132"/>
  <c r="P2133"/>
  <c r="P2134"/>
  <c r="P2135"/>
  <c r="P2136"/>
  <c r="P2137"/>
  <c r="P2138"/>
  <c r="P2139"/>
  <c r="P2140"/>
  <c r="P2141"/>
  <c r="P2142"/>
  <c r="P2143"/>
  <c r="P2144"/>
  <c r="P2145"/>
  <c r="P2146"/>
  <c r="P2147"/>
  <c r="P2148"/>
  <c r="P2149"/>
  <c r="P2150"/>
  <c r="P2151"/>
  <c r="P2152"/>
  <c r="P2153"/>
  <c r="P2154"/>
  <c r="P2155"/>
  <c r="P2156"/>
  <c r="P2157"/>
  <c r="P2158"/>
  <c r="P2159"/>
  <c r="P2160"/>
  <c r="P2161"/>
  <c r="P2162"/>
  <c r="P2163"/>
  <c r="P2164"/>
  <c r="P2165"/>
  <c r="P2166"/>
  <c r="P2167"/>
  <c r="P2168"/>
  <c r="P2169"/>
  <c r="P2170"/>
  <c r="P2171"/>
  <c r="P2172"/>
  <c r="P2173"/>
  <c r="P2174"/>
  <c r="P2175"/>
  <c r="P2176"/>
  <c r="P2177"/>
  <c r="P2178"/>
  <c r="P2179"/>
  <c r="P2180"/>
  <c r="P2181"/>
  <c r="P2182"/>
  <c r="P2183"/>
  <c r="P2184"/>
  <c r="P2185"/>
  <c r="P2186"/>
  <c r="P2187"/>
  <c r="P2188"/>
  <c r="P2189"/>
  <c r="P2190"/>
  <c r="P2191"/>
  <c r="P2192"/>
  <c r="P2193"/>
  <c r="P2194"/>
  <c r="P6"/>
  <c r="T7"/>
  <c r="U7"/>
  <c r="V7"/>
  <c r="W7"/>
  <c r="T8"/>
  <c r="U8"/>
  <c r="V8"/>
  <c r="W8"/>
  <c r="T9"/>
  <c r="U9"/>
  <c r="V9"/>
  <c r="W9"/>
  <c r="T10"/>
  <c r="U10"/>
  <c r="V10"/>
  <c r="W10"/>
  <c r="T11"/>
  <c r="U11"/>
  <c r="V11"/>
  <c r="W11"/>
  <c r="T12"/>
  <c r="U12"/>
  <c r="V12"/>
  <c r="W12"/>
  <c r="T13"/>
  <c r="U13"/>
  <c r="V13"/>
  <c r="W13"/>
  <c r="T14"/>
  <c r="U14"/>
  <c r="V14"/>
  <c r="W14"/>
  <c r="T15"/>
  <c r="U15"/>
  <c r="V15"/>
  <c r="W15"/>
  <c r="T16"/>
  <c r="U16"/>
  <c r="V16"/>
  <c r="W16"/>
  <c r="T17"/>
  <c r="U17"/>
  <c r="V17"/>
  <c r="W17"/>
  <c r="T18"/>
  <c r="U18"/>
  <c r="V18"/>
  <c r="W18"/>
  <c r="T19"/>
  <c r="U19"/>
  <c r="V19"/>
  <c r="W19"/>
  <c r="T20"/>
  <c r="U20"/>
  <c r="V20"/>
  <c r="W20"/>
  <c r="T21"/>
  <c r="U21"/>
  <c r="V21"/>
  <c r="W21"/>
  <c r="T22"/>
  <c r="U22"/>
  <c r="V22"/>
  <c r="W22"/>
  <c r="T23"/>
  <c r="U23"/>
  <c r="V23"/>
  <c r="W23"/>
  <c r="T24"/>
  <c r="U24"/>
  <c r="V24"/>
  <c r="W24"/>
  <c r="T25"/>
  <c r="U25"/>
  <c r="V25"/>
  <c r="W25"/>
  <c r="T26"/>
  <c r="U26"/>
  <c r="V26"/>
  <c r="W26"/>
  <c r="T27"/>
  <c r="U27"/>
  <c r="V27"/>
  <c r="W27"/>
  <c r="T28"/>
  <c r="U28"/>
  <c r="V28"/>
  <c r="W28"/>
  <c r="T29"/>
  <c r="U29"/>
  <c r="V29"/>
  <c r="W29"/>
  <c r="T30"/>
  <c r="U30"/>
  <c r="V30"/>
  <c r="W30"/>
  <c r="T31"/>
  <c r="U31" s="1"/>
  <c r="V31"/>
  <c r="W31"/>
  <c r="T32"/>
  <c r="U32"/>
  <c r="V32"/>
  <c r="W32"/>
  <c r="T33"/>
  <c r="U33"/>
  <c r="V33"/>
  <c r="W33"/>
  <c r="T34"/>
  <c r="U34"/>
  <c r="V34"/>
  <c r="W34"/>
  <c r="T35"/>
  <c r="U35"/>
  <c r="V35"/>
  <c r="W35"/>
  <c r="T36"/>
  <c r="U36"/>
  <c r="V36"/>
  <c r="W36"/>
  <c r="T37"/>
  <c r="U37"/>
  <c r="V37"/>
  <c r="W37"/>
  <c r="T38"/>
  <c r="U38" s="1"/>
  <c r="V38"/>
  <c r="W38"/>
  <c r="T39"/>
  <c r="U39" s="1"/>
  <c r="V39"/>
  <c r="W39"/>
  <c r="T40"/>
  <c r="U40" s="1"/>
  <c r="V40"/>
  <c r="T41"/>
  <c r="U41" s="1"/>
  <c r="V41"/>
  <c r="T42"/>
  <c r="U42" s="1"/>
  <c r="V42"/>
  <c r="T43"/>
  <c r="U43" s="1"/>
  <c r="V43"/>
  <c r="T44"/>
  <c r="U44" s="1"/>
  <c r="V44"/>
  <c r="T45"/>
  <c r="U45" s="1"/>
  <c r="V45"/>
  <c r="T46"/>
  <c r="U46" s="1"/>
  <c r="V46"/>
  <c r="T47"/>
  <c r="U47" s="1"/>
  <c r="V47"/>
  <c r="T48"/>
  <c r="U48" s="1"/>
  <c r="V48"/>
  <c r="T49"/>
  <c r="U49" s="1"/>
  <c r="V49"/>
  <c r="T50"/>
  <c r="U50" s="1"/>
  <c r="V50"/>
  <c r="T51"/>
  <c r="U51" s="1"/>
  <c r="V51"/>
  <c r="T52"/>
  <c r="U52" s="1"/>
  <c r="V52"/>
  <c r="T53"/>
  <c r="U53" s="1"/>
  <c r="V53"/>
  <c r="T54"/>
  <c r="U54" s="1"/>
  <c r="V54"/>
  <c r="T55"/>
  <c r="U55" s="1"/>
  <c r="V55"/>
  <c r="T56"/>
  <c r="U56" s="1"/>
  <c r="V56"/>
  <c r="T57"/>
  <c r="U57" s="1"/>
  <c r="V57"/>
  <c r="T58"/>
  <c r="U58" s="1"/>
  <c r="V58"/>
  <c r="T59"/>
  <c r="U59" s="1"/>
  <c r="V59"/>
  <c r="T60"/>
  <c r="U60" s="1"/>
  <c r="V60"/>
  <c r="T61"/>
  <c r="U61" s="1"/>
  <c r="V61"/>
  <c r="T62"/>
  <c r="U62" s="1"/>
  <c r="V62"/>
  <c r="T63"/>
  <c r="U63" s="1"/>
  <c r="V63"/>
  <c r="T64"/>
  <c r="U64" s="1"/>
  <c r="V64"/>
  <c r="T65"/>
  <c r="U65" s="1"/>
  <c r="V65"/>
  <c r="T66"/>
  <c r="U66" s="1"/>
  <c r="V66"/>
  <c r="T67"/>
  <c r="U67" s="1"/>
  <c r="V67"/>
  <c r="T68"/>
  <c r="U68" s="1"/>
  <c r="V68"/>
  <c r="T69"/>
  <c r="U69" s="1"/>
  <c r="V69"/>
  <c r="T70"/>
  <c r="U70" s="1"/>
  <c r="V70"/>
  <c r="T71"/>
  <c r="U71" s="1"/>
  <c r="V71"/>
  <c r="T72"/>
  <c r="U72" s="1"/>
  <c r="V72"/>
  <c r="T73"/>
  <c r="U73" s="1"/>
  <c r="V73"/>
  <c r="T74"/>
  <c r="U74" s="1"/>
  <c r="V74"/>
  <c r="T75"/>
  <c r="U75" s="1"/>
  <c r="V75"/>
  <c r="T76"/>
  <c r="U76" s="1"/>
  <c r="V76"/>
  <c r="T77"/>
  <c r="U77" s="1"/>
  <c r="V77"/>
  <c r="T78"/>
  <c r="U78" s="1"/>
  <c r="V78"/>
  <c r="T79"/>
  <c r="U79" s="1"/>
  <c r="V79"/>
  <c r="T80"/>
  <c r="U80" s="1"/>
  <c r="V80"/>
  <c r="T81"/>
  <c r="U81" s="1"/>
  <c r="V81"/>
  <c r="T82"/>
  <c r="U82" s="1"/>
  <c r="V82"/>
  <c r="T83"/>
  <c r="U83" s="1"/>
  <c r="V83"/>
  <c r="T84"/>
  <c r="U84" s="1"/>
  <c r="V84"/>
  <c r="T85"/>
  <c r="U85" s="1"/>
  <c r="V85"/>
  <c r="T86"/>
  <c r="U86" s="1"/>
  <c r="V86"/>
  <c r="T87"/>
  <c r="U87" s="1"/>
  <c r="V87"/>
  <c r="T88"/>
  <c r="U88" s="1"/>
  <c r="V88"/>
  <c r="T89"/>
  <c r="U89" s="1"/>
  <c r="V89"/>
  <c r="T90"/>
  <c r="U90" s="1"/>
  <c r="V90"/>
  <c r="T91"/>
  <c r="U91" s="1"/>
  <c r="V91"/>
  <c r="T92"/>
  <c r="U92" s="1"/>
  <c r="V92"/>
  <c r="T93"/>
  <c r="U93" s="1"/>
  <c r="V93"/>
  <c r="T94"/>
  <c r="U94" s="1"/>
  <c r="V94"/>
  <c r="T95"/>
  <c r="U95" s="1"/>
  <c r="V95"/>
  <c r="T96"/>
  <c r="U96" s="1"/>
  <c r="V96"/>
  <c r="T97"/>
  <c r="U97" s="1"/>
  <c r="V97"/>
  <c r="T98"/>
  <c r="U98" s="1"/>
  <c r="V98"/>
  <c r="T99"/>
  <c r="U99" s="1"/>
  <c r="V99"/>
  <c r="T100"/>
  <c r="U100" s="1"/>
  <c r="V100"/>
  <c r="T101"/>
  <c r="U101" s="1"/>
  <c r="V101"/>
  <c r="T102"/>
  <c r="U102" s="1"/>
  <c r="V102"/>
  <c r="T103"/>
  <c r="U103" s="1"/>
  <c r="V103"/>
  <c r="T104"/>
  <c r="U104" s="1"/>
  <c r="V104"/>
  <c r="T105"/>
  <c r="U105" s="1"/>
  <c r="V105"/>
  <c r="T106"/>
  <c r="U106" s="1"/>
  <c r="V106"/>
  <c r="T107"/>
  <c r="U107" s="1"/>
  <c r="V107"/>
  <c r="T108"/>
  <c r="U108" s="1"/>
  <c r="V108"/>
  <c r="T109"/>
  <c r="U109" s="1"/>
  <c r="V109"/>
  <c r="T110"/>
  <c r="U110" s="1"/>
  <c r="V110"/>
  <c r="T111"/>
  <c r="U111" s="1"/>
  <c r="V111"/>
  <c r="T112"/>
  <c r="U112" s="1"/>
  <c r="V112"/>
  <c r="T113"/>
  <c r="U113" s="1"/>
  <c r="V113"/>
  <c r="T114"/>
  <c r="U114" s="1"/>
  <c r="V114"/>
  <c r="T115"/>
  <c r="U115" s="1"/>
  <c r="V115"/>
  <c r="T116"/>
  <c r="U116" s="1"/>
  <c r="V116"/>
  <c r="T117"/>
  <c r="U117" s="1"/>
  <c r="V117"/>
  <c r="T118"/>
  <c r="U118" s="1"/>
  <c r="V118"/>
  <c r="T119"/>
  <c r="U119" s="1"/>
  <c r="V119"/>
  <c r="T120"/>
  <c r="U120" s="1"/>
  <c r="V120"/>
  <c r="T121"/>
  <c r="U121" s="1"/>
  <c r="V121"/>
  <c r="T122"/>
  <c r="U122" s="1"/>
  <c r="V122"/>
  <c r="T123"/>
  <c r="U123" s="1"/>
  <c r="V123"/>
  <c r="T124"/>
  <c r="U124" s="1"/>
  <c r="V124"/>
  <c r="T125"/>
  <c r="U125" s="1"/>
  <c r="V125"/>
  <c r="T126"/>
  <c r="U126" s="1"/>
  <c r="V126"/>
  <c r="T127"/>
  <c r="U127" s="1"/>
  <c r="V127"/>
  <c r="T128"/>
  <c r="U128" s="1"/>
  <c r="V128"/>
  <c r="T129"/>
  <c r="V129" s="1"/>
  <c r="T130"/>
  <c r="V130" s="1"/>
  <c r="T131"/>
  <c r="V131" s="1"/>
  <c r="T132"/>
  <c r="V132" s="1"/>
  <c r="T133"/>
  <c r="V133" s="1"/>
  <c r="T134"/>
  <c r="V134" s="1"/>
  <c r="T135"/>
  <c r="V135" s="1"/>
  <c r="T136"/>
  <c r="V136" s="1"/>
  <c r="T137"/>
  <c r="V137" s="1"/>
  <c r="T138"/>
  <c r="V138" s="1"/>
  <c r="T139"/>
  <c r="V139" s="1"/>
  <c r="T140"/>
  <c r="V140" s="1"/>
  <c r="T141"/>
  <c r="V141" s="1"/>
  <c r="T142"/>
  <c r="V142" s="1"/>
  <c r="T143"/>
  <c r="V143" s="1"/>
  <c r="T144"/>
  <c r="V144" s="1"/>
  <c r="T145"/>
  <c r="V145" s="1"/>
  <c r="T146"/>
  <c r="V146" s="1"/>
  <c r="T147"/>
  <c r="V147" s="1"/>
  <c r="T148"/>
  <c r="V148" s="1"/>
  <c r="T149"/>
  <c r="V149" s="1"/>
  <c r="T150"/>
  <c r="V150" s="1"/>
  <c r="T151"/>
  <c r="V151" s="1"/>
  <c r="T152"/>
  <c r="V152" s="1"/>
  <c r="T153"/>
  <c r="V153" s="1"/>
  <c r="T154"/>
  <c r="V154" s="1"/>
  <c r="T155"/>
  <c r="V155" s="1"/>
  <c r="T156"/>
  <c r="V156" s="1"/>
  <c r="T157"/>
  <c r="V157" s="1"/>
  <c r="T158"/>
  <c r="V158" s="1"/>
  <c r="T159"/>
  <c r="V159" s="1"/>
  <c r="T160"/>
  <c r="V160" s="1"/>
  <c r="T161"/>
  <c r="V161" s="1"/>
  <c r="T162"/>
  <c r="V162" s="1"/>
  <c r="T163"/>
  <c r="V163" s="1"/>
  <c r="T164"/>
  <c r="V164" s="1"/>
  <c r="T165"/>
  <c r="V165" s="1"/>
  <c r="T166"/>
  <c r="U166" s="1"/>
  <c r="W166"/>
  <c r="T167"/>
  <c r="U167"/>
  <c r="V167"/>
  <c r="W167"/>
  <c r="T168"/>
  <c r="U168"/>
  <c r="V168"/>
  <c r="W168"/>
  <c r="T169"/>
  <c r="U169"/>
  <c r="V169"/>
  <c r="W169"/>
  <c r="T170"/>
  <c r="U170"/>
  <c r="V170"/>
  <c r="W170"/>
  <c r="T171"/>
  <c r="U171"/>
  <c r="V171"/>
  <c r="W171"/>
  <c r="T172"/>
  <c r="U172"/>
  <c r="V172"/>
  <c r="W172"/>
  <c r="T173"/>
  <c r="U173"/>
  <c r="V173"/>
  <c r="W173"/>
  <c r="T174"/>
  <c r="U174"/>
  <c r="V174"/>
  <c r="W174"/>
  <c r="T175"/>
  <c r="U175"/>
  <c r="V175"/>
  <c r="W175"/>
  <c r="T176"/>
  <c r="U176"/>
  <c r="V176"/>
  <c r="W176"/>
  <c r="T177"/>
  <c r="U177"/>
  <c r="V177"/>
  <c r="W177"/>
  <c r="T178"/>
  <c r="U178"/>
  <c r="V178"/>
  <c r="W178"/>
  <c r="T179"/>
  <c r="U179"/>
  <c r="V179"/>
  <c r="W179"/>
  <c r="T180"/>
  <c r="U180"/>
  <c r="V180"/>
  <c r="W180"/>
  <c r="T181"/>
  <c r="U181"/>
  <c r="V181"/>
  <c r="W181"/>
  <c r="T182"/>
  <c r="U182"/>
  <c r="V182"/>
  <c r="W182"/>
  <c r="T183"/>
  <c r="U183"/>
  <c r="V183"/>
  <c r="W183"/>
  <c r="T184"/>
  <c r="U184"/>
  <c r="V184"/>
  <c r="W184"/>
  <c r="T185"/>
  <c r="U185"/>
  <c r="V185"/>
  <c r="W185"/>
  <c r="T186"/>
  <c r="U186"/>
  <c r="V186"/>
  <c r="W186"/>
  <c r="T187"/>
  <c r="U187"/>
  <c r="V187"/>
  <c r="W187"/>
  <c r="T188"/>
  <c r="U188"/>
  <c r="V188"/>
  <c r="W188"/>
  <c r="T189"/>
  <c r="U189"/>
  <c r="V189"/>
  <c r="W189"/>
  <c r="T190"/>
  <c r="U190"/>
  <c r="V190"/>
  <c r="W190"/>
  <c r="T191"/>
  <c r="U191"/>
  <c r="V191"/>
  <c r="W191"/>
  <c r="T192"/>
  <c r="U192"/>
  <c r="V192"/>
  <c r="W192"/>
  <c r="T193"/>
  <c r="U193"/>
  <c r="V193"/>
  <c r="W193"/>
  <c r="T194"/>
  <c r="U194"/>
  <c r="V194"/>
  <c r="W194"/>
  <c r="T195"/>
  <c r="U195"/>
  <c r="V195"/>
  <c r="W195"/>
  <c r="T196"/>
  <c r="U196"/>
  <c r="V196"/>
  <c r="W196"/>
  <c r="T197"/>
  <c r="U197"/>
  <c r="V197"/>
  <c r="W197"/>
  <c r="T198"/>
  <c r="U198"/>
  <c r="V198"/>
  <c r="W198"/>
  <c r="T199"/>
  <c r="U199"/>
  <c r="V199"/>
  <c r="W199"/>
  <c r="T200"/>
  <c r="U200"/>
  <c r="V200"/>
  <c r="W200"/>
  <c r="T201"/>
  <c r="U201"/>
  <c r="V201"/>
  <c r="W201"/>
  <c r="T202"/>
  <c r="U202"/>
  <c r="V202"/>
  <c r="W202"/>
  <c r="T203"/>
  <c r="U203"/>
  <c r="V203"/>
  <c r="W203"/>
  <c r="T204"/>
  <c r="U204"/>
  <c r="V204"/>
  <c r="W204"/>
  <c r="T205"/>
  <c r="U205"/>
  <c r="V205"/>
  <c r="W205"/>
  <c r="T206"/>
  <c r="U206"/>
  <c r="V206"/>
  <c r="W206"/>
  <c r="T207"/>
  <c r="U207"/>
  <c r="V207"/>
  <c r="W207"/>
  <c r="T208"/>
  <c r="U208"/>
  <c r="V208"/>
  <c r="W208"/>
  <c r="T209"/>
  <c r="U209"/>
  <c r="V209"/>
  <c r="W209"/>
  <c r="T210"/>
  <c r="U210"/>
  <c r="V210"/>
  <c r="W210"/>
  <c r="T211"/>
  <c r="U211"/>
  <c r="V211"/>
  <c r="W211"/>
  <c r="T212"/>
  <c r="U212"/>
  <c r="V212"/>
  <c r="W212"/>
  <c r="T213"/>
  <c r="U213"/>
  <c r="V213"/>
  <c r="W213"/>
  <c r="T214"/>
  <c r="U214"/>
  <c r="V214"/>
  <c r="W214"/>
  <c r="T215"/>
  <c r="U215"/>
  <c r="V215"/>
  <c r="W215"/>
  <c r="T216"/>
  <c r="U216"/>
  <c r="V216"/>
  <c r="W216"/>
  <c r="T217"/>
  <c r="U217"/>
  <c r="V217"/>
  <c r="W217"/>
  <c r="T218"/>
  <c r="U218"/>
  <c r="V218"/>
  <c r="W218"/>
  <c r="T219"/>
  <c r="U219"/>
  <c r="V219"/>
  <c r="W219"/>
  <c r="T220"/>
  <c r="U220"/>
  <c r="V220"/>
  <c r="W220"/>
  <c r="T221"/>
  <c r="U221"/>
  <c r="V221"/>
  <c r="W221"/>
  <c r="T222"/>
  <c r="U222"/>
  <c r="V222"/>
  <c r="W222"/>
  <c r="T223"/>
  <c r="U223"/>
  <c r="V223"/>
  <c r="W223"/>
  <c r="T224"/>
  <c r="U224"/>
  <c r="V224"/>
  <c r="W224"/>
  <c r="T225"/>
  <c r="U225"/>
  <c r="V225"/>
  <c r="W225"/>
  <c r="T226"/>
  <c r="U226"/>
  <c r="V226"/>
  <c r="W226"/>
  <c r="T227"/>
  <c r="U227"/>
  <c r="V227"/>
  <c r="W227"/>
  <c r="T228"/>
  <c r="U228"/>
  <c r="V228"/>
  <c r="W228"/>
  <c r="T229"/>
  <c r="U229"/>
  <c r="V229"/>
  <c r="W229"/>
  <c r="T230"/>
  <c r="U230"/>
  <c r="V230"/>
  <c r="W230"/>
  <c r="T231"/>
  <c r="U231"/>
  <c r="V231"/>
  <c r="W231"/>
  <c r="T232"/>
  <c r="U232"/>
  <c r="V232"/>
  <c r="W232"/>
  <c r="T233"/>
  <c r="U233"/>
  <c r="V233"/>
  <c r="W233"/>
  <c r="T234"/>
  <c r="U234"/>
  <c r="V234"/>
  <c r="W234"/>
  <c r="T235"/>
  <c r="U235"/>
  <c r="V235"/>
  <c r="W235"/>
  <c r="T236"/>
  <c r="U236"/>
  <c r="V236"/>
  <c r="W236"/>
  <c r="T237"/>
  <c r="U237"/>
  <c r="V237"/>
  <c r="W237"/>
  <c r="T238"/>
  <c r="U238"/>
  <c r="V238"/>
  <c r="W238"/>
  <c r="T239"/>
  <c r="U239"/>
  <c r="V239"/>
  <c r="W239"/>
  <c r="T240"/>
  <c r="U240"/>
  <c r="V240"/>
  <c r="W240"/>
  <c r="T241"/>
  <c r="U241"/>
  <c r="V241"/>
  <c r="W241"/>
  <c r="T242"/>
  <c r="U242"/>
  <c r="V242"/>
  <c r="W242"/>
  <c r="T243"/>
  <c r="U243"/>
  <c r="V243"/>
  <c r="W243"/>
  <c r="T244"/>
  <c r="U244"/>
  <c r="V244"/>
  <c r="W244"/>
  <c r="T245"/>
  <c r="U245"/>
  <c r="V245"/>
  <c r="W245"/>
  <c r="T246"/>
  <c r="U246"/>
  <c r="V246"/>
  <c r="W246"/>
  <c r="T247"/>
  <c r="U247"/>
  <c r="V247"/>
  <c r="W247"/>
  <c r="T248"/>
  <c r="U248"/>
  <c r="V248"/>
  <c r="W248"/>
  <c r="T249"/>
  <c r="U249"/>
  <c r="V249"/>
  <c r="W249"/>
  <c r="T250"/>
  <c r="U250"/>
  <c r="V250"/>
  <c r="W250"/>
  <c r="T251"/>
  <c r="U251"/>
  <c r="V251"/>
  <c r="W251"/>
  <c r="T252"/>
  <c r="U252"/>
  <c r="V252"/>
  <c r="W252"/>
  <c r="T253"/>
  <c r="U253"/>
  <c r="V253"/>
  <c r="W253"/>
  <c r="T254"/>
  <c r="U254"/>
  <c r="V254"/>
  <c r="W254"/>
  <c r="T255"/>
  <c r="U255"/>
  <c r="V255"/>
  <c r="W255"/>
  <c r="T256"/>
  <c r="U256"/>
  <c r="V256"/>
  <c r="W256"/>
  <c r="T257"/>
  <c r="U257"/>
  <c r="V257"/>
  <c r="W257"/>
  <c r="T258"/>
  <c r="U258"/>
  <c r="V258"/>
  <c r="W258"/>
  <c r="T259"/>
  <c r="U259"/>
  <c r="V259"/>
  <c r="W259"/>
  <c r="T260"/>
  <c r="U260"/>
  <c r="V260"/>
  <c r="W260"/>
  <c r="T261"/>
  <c r="U261"/>
  <c r="V261"/>
  <c r="W261"/>
  <c r="T262"/>
  <c r="U262"/>
  <c r="V262"/>
  <c r="W262"/>
  <c r="T263"/>
  <c r="U263"/>
  <c r="V263"/>
  <c r="W263"/>
  <c r="T264"/>
  <c r="U264"/>
  <c r="V264"/>
  <c r="W264"/>
  <c r="T265"/>
  <c r="U265"/>
  <c r="V265"/>
  <c r="W265"/>
  <c r="T266"/>
  <c r="U266"/>
  <c r="V266"/>
  <c r="W266"/>
  <c r="T267"/>
  <c r="U267"/>
  <c r="V267"/>
  <c r="W267"/>
  <c r="T268"/>
  <c r="U268"/>
  <c r="V268"/>
  <c r="W268"/>
  <c r="T269"/>
  <c r="U269"/>
  <c r="V269"/>
  <c r="W269"/>
  <c r="T270"/>
  <c r="U270"/>
  <c r="V270"/>
  <c r="W270"/>
  <c r="T271"/>
  <c r="U271"/>
  <c r="V271"/>
  <c r="W271"/>
  <c r="T272"/>
  <c r="U272"/>
  <c r="V272"/>
  <c r="W272"/>
  <c r="T273"/>
  <c r="U273"/>
  <c r="V273"/>
  <c r="W273"/>
  <c r="T274"/>
  <c r="U274"/>
  <c r="V274"/>
  <c r="W274"/>
  <c r="T275"/>
  <c r="U275"/>
  <c r="V275"/>
  <c r="W275"/>
  <c r="T276"/>
  <c r="U276"/>
  <c r="V276"/>
  <c r="W276"/>
  <c r="T277"/>
  <c r="U277"/>
  <c r="V277"/>
  <c r="W277"/>
  <c r="T278"/>
  <c r="U278"/>
  <c r="V278"/>
  <c r="W278"/>
  <c r="T279"/>
  <c r="U279"/>
  <c r="V279"/>
  <c r="W279"/>
  <c r="T280"/>
  <c r="U280"/>
  <c r="V280"/>
  <c r="W280"/>
  <c r="T281"/>
  <c r="U281"/>
  <c r="V281"/>
  <c r="W281"/>
  <c r="T282"/>
  <c r="U282"/>
  <c r="V282"/>
  <c r="W282"/>
  <c r="T283"/>
  <c r="U283"/>
  <c r="V283"/>
  <c r="W283"/>
  <c r="T284"/>
  <c r="U284"/>
  <c r="V284"/>
  <c r="W284"/>
  <c r="T285"/>
  <c r="U285"/>
  <c r="V285"/>
  <c r="W285"/>
  <c r="T286"/>
  <c r="U286"/>
  <c r="V286"/>
  <c r="W286"/>
  <c r="T287"/>
  <c r="U287"/>
  <c r="V287"/>
  <c r="W287"/>
  <c r="T288"/>
  <c r="U288"/>
  <c r="V288"/>
  <c r="W288"/>
  <c r="T289"/>
  <c r="U289"/>
  <c r="V289"/>
  <c r="W289"/>
  <c r="T290"/>
  <c r="U290"/>
  <c r="V290"/>
  <c r="W290"/>
  <c r="T291"/>
  <c r="U291"/>
  <c r="V291"/>
  <c r="W291"/>
  <c r="T292"/>
  <c r="U292"/>
  <c r="V292"/>
  <c r="W292"/>
  <c r="T293"/>
  <c r="U293"/>
  <c r="V293"/>
  <c r="W293"/>
  <c r="T294"/>
  <c r="U294"/>
  <c r="V294"/>
  <c r="W294"/>
  <c r="T295"/>
  <c r="U295"/>
  <c r="V295"/>
  <c r="W295"/>
  <c r="T296"/>
  <c r="U296"/>
  <c r="V296"/>
  <c r="W296"/>
  <c r="T297"/>
  <c r="U297"/>
  <c r="V297"/>
  <c r="W297"/>
  <c r="T298"/>
  <c r="U298"/>
  <c r="V298"/>
  <c r="W298"/>
  <c r="T299"/>
  <c r="U299"/>
  <c r="V299"/>
  <c r="W299"/>
  <c r="T300"/>
  <c r="U300"/>
  <c r="V300"/>
  <c r="W300"/>
  <c r="T301"/>
  <c r="U301"/>
  <c r="V301"/>
  <c r="W301"/>
  <c r="T302"/>
  <c r="U302"/>
  <c r="V302"/>
  <c r="W302"/>
  <c r="T303"/>
  <c r="U303"/>
  <c r="V303"/>
  <c r="W303"/>
  <c r="T304"/>
  <c r="U304"/>
  <c r="V304"/>
  <c r="W304"/>
  <c r="T305"/>
  <c r="U305"/>
  <c r="V305"/>
  <c r="W305"/>
  <c r="T306"/>
  <c r="U306"/>
  <c r="V306"/>
  <c r="W306"/>
  <c r="T307"/>
  <c r="U307"/>
  <c r="V307"/>
  <c r="W307"/>
  <c r="T308"/>
  <c r="U308"/>
  <c r="V308"/>
  <c r="W308"/>
  <c r="T309"/>
  <c r="U309"/>
  <c r="V309"/>
  <c r="W309"/>
  <c r="T310"/>
  <c r="U310"/>
  <c r="V310"/>
  <c r="W310"/>
  <c r="T311"/>
  <c r="U311"/>
  <c r="V311"/>
  <c r="W311"/>
  <c r="T312"/>
  <c r="U312"/>
  <c r="V312"/>
  <c r="W312"/>
  <c r="T313"/>
  <c r="U313"/>
  <c r="V313"/>
  <c r="W313"/>
  <c r="T314"/>
  <c r="U314"/>
  <c r="V314"/>
  <c r="W314"/>
  <c r="T315"/>
  <c r="U315"/>
  <c r="V315"/>
  <c r="W315"/>
  <c r="T316"/>
  <c r="U316"/>
  <c r="V316"/>
  <c r="W316"/>
  <c r="T317"/>
  <c r="U317"/>
  <c r="V317"/>
  <c r="W317"/>
  <c r="T318"/>
  <c r="U318"/>
  <c r="V318"/>
  <c r="W318"/>
  <c r="T319"/>
  <c r="U319"/>
  <c r="V319"/>
  <c r="W319"/>
  <c r="T320"/>
  <c r="U320"/>
  <c r="V320"/>
  <c r="W320"/>
  <c r="T321"/>
  <c r="U321"/>
  <c r="V321"/>
  <c r="W321"/>
  <c r="T322"/>
  <c r="U322"/>
  <c r="V322"/>
  <c r="W322"/>
  <c r="T323"/>
  <c r="U323"/>
  <c r="V323"/>
  <c r="W323"/>
  <c r="T324"/>
  <c r="U324"/>
  <c r="V324"/>
  <c r="W324"/>
  <c r="T325"/>
  <c r="U325"/>
  <c r="V325"/>
  <c r="W325"/>
  <c r="T326"/>
  <c r="U326"/>
  <c r="V326"/>
  <c r="W326"/>
  <c r="T327"/>
  <c r="U327"/>
  <c r="V327"/>
  <c r="W327"/>
  <c r="T328"/>
  <c r="U328"/>
  <c r="V328"/>
  <c r="W328"/>
  <c r="T329"/>
  <c r="U329"/>
  <c r="V329"/>
  <c r="W329"/>
  <c r="T330"/>
  <c r="U330"/>
  <c r="V330"/>
  <c r="W330"/>
  <c r="T331"/>
  <c r="U331"/>
  <c r="V331"/>
  <c r="W331"/>
  <c r="T332"/>
  <c r="U332"/>
  <c r="V332"/>
  <c r="W332"/>
  <c r="T333"/>
  <c r="U333"/>
  <c r="V333"/>
  <c r="W333"/>
  <c r="T334"/>
  <c r="U334"/>
  <c r="V334"/>
  <c r="W334"/>
  <c r="T335"/>
  <c r="U335"/>
  <c r="V335"/>
  <c r="W335"/>
  <c r="T336"/>
  <c r="U336"/>
  <c r="V336"/>
  <c r="W336"/>
  <c r="T337"/>
  <c r="U337"/>
  <c r="V337"/>
  <c r="W337"/>
  <c r="T338"/>
  <c r="U338"/>
  <c r="V338"/>
  <c r="W338"/>
  <c r="T339"/>
  <c r="U339"/>
  <c r="V339"/>
  <c r="W339"/>
  <c r="T340"/>
  <c r="U340"/>
  <c r="V340"/>
  <c r="W340"/>
  <c r="T341"/>
  <c r="U341"/>
  <c r="V341"/>
  <c r="W341"/>
  <c r="T342"/>
  <c r="U342"/>
  <c r="V342"/>
  <c r="W342"/>
  <c r="T343"/>
  <c r="U343"/>
  <c r="V343"/>
  <c r="W343"/>
  <c r="T344"/>
  <c r="U344"/>
  <c r="V344"/>
  <c r="W344"/>
  <c r="T345"/>
  <c r="U345"/>
  <c r="V345"/>
  <c r="W345"/>
  <c r="T346"/>
  <c r="U346"/>
  <c r="V346"/>
  <c r="W346"/>
  <c r="T347"/>
  <c r="U347"/>
  <c r="V347"/>
  <c r="W347"/>
  <c r="T348"/>
  <c r="U348"/>
  <c r="V348"/>
  <c r="W348"/>
  <c r="T349"/>
  <c r="U349"/>
  <c r="V349"/>
  <c r="W349"/>
  <c r="T350"/>
  <c r="U350"/>
  <c r="V350"/>
  <c r="W350"/>
  <c r="T351"/>
  <c r="U351"/>
  <c r="V351"/>
  <c r="W351"/>
  <c r="T352"/>
  <c r="U352"/>
  <c r="V352"/>
  <c r="W352"/>
  <c r="T353"/>
  <c r="U353"/>
  <c r="V353"/>
  <c r="W353"/>
  <c r="T354"/>
  <c r="U354"/>
  <c r="V354"/>
  <c r="W354"/>
  <c r="T355"/>
  <c r="U355"/>
  <c r="V355"/>
  <c r="W355"/>
  <c r="T356"/>
  <c r="U356"/>
  <c r="V356"/>
  <c r="W356"/>
  <c r="T357"/>
  <c r="U357"/>
  <c r="V357"/>
  <c r="W357"/>
  <c r="T358"/>
  <c r="U358"/>
  <c r="V358"/>
  <c r="W358"/>
  <c r="T359"/>
  <c r="U359"/>
  <c r="V359"/>
  <c r="W359"/>
  <c r="T360"/>
  <c r="U360"/>
  <c r="V360"/>
  <c r="W360"/>
  <c r="T361"/>
  <c r="U361"/>
  <c r="V361"/>
  <c r="W361"/>
  <c r="T362"/>
  <c r="U362"/>
  <c r="V362"/>
  <c r="W362"/>
  <c r="T363"/>
  <c r="U363"/>
  <c r="V363"/>
  <c r="W363"/>
  <c r="T364"/>
  <c r="U364"/>
  <c r="V364"/>
  <c r="W364"/>
  <c r="T365"/>
  <c r="U365"/>
  <c r="V365"/>
  <c r="W365"/>
  <c r="T366"/>
  <c r="U366"/>
  <c r="V366"/>
  <c r="W366"/>
  <c r="T367"/>
  <c r="U367"/>
  <c r="V367"/>
  <c r="W367"/>
  <c r="T368"/>
  <c r="U368"/>
  <c r="V368"/>
  <c r="W368"/>
  <c r="T369"/>
  <c r="U369"/>
  <c r="V369"/>
  <c r="W369"/>
  <c r="T370"/>
  <c r="U370"/>
  <c r="V370"/>
  <c r="W370"/>
  <c r="T371"/>
  <c r="U371"/>
  <c r="V371"/>
  <c r="W371"/>
  <c r="T372"/>
  <c r="U372"/>
  <c r="V372"/>
  <c r="W372"/>
  <c r="T373"/>
  <c r="U373"/>
  <c r="V373"/>
  <c r="W373"/>
  <c r="T374"/>
  <c r="U374"/>
  <c r="V374"/>
  <c r="W374"/>
  <c r="T375"/>
  <c r="U375"/>
  <c r="V375"/>
  <c r="W375"/>
  <c r="T376"/>
  <c r="U376"/>
  <c r="V376"/>
  <c r="W376"/>
  <c r="T377"/>
  <c r="U377"/>
  <c r="V377"/>
  <c r="W377"/>
  <c r="T378"/>
  <c r="U378"/>
  <c r="V378"/>
  <c r="W378"/>
  <c r="T379"/>
  <c r="U379"/>
  <c r="V379"/>
  <c r="W379"/>
  <c r="T380"/>
  <c r="U380"/>
  <c r="V380"/>
  <c r="W380"/>
  <c r="T381"/>
  <c r="U381"/>
  <c r="V381"/>
  <c r="W381"/>
  <c r="T382"/>
  <c r="U382"/>
  <c r="V382"/>
  <c r="W382"/>
  <c r="T383"/>
  <c r="U383"/>
  <c r="V383"/>
  <c r="W383"/>
  <c r="T384"/>
  <c r="U384"/>
  <c r="V384"/>
  <c r="W384"/>
  <c r="T385"/>
  <c r="U385"/>
  <c r="V385"/>
  <c r="W385"/>
  <c r="T386"/>
  <c r="U386"/>
  <c r="V386"/>
  <c r="W386"/>
  <c r="T387"/>
  <c r="U387"/>
  <c r="V387"/>
  <c r="W387"/>
  <c r="T388"/>
  <c r="U388"/>
  <c r="V388"/>
  <c r="W388"/>
  <c r="T389"/>
  <c r="U389"/>
  <c r="V389"/>
  <c r="W389"/>
  <c r="T390"/>
  <c r="U390"/>
  <c r="V390"/>
  <c r="W390"/>
  <c r="T391"/>
  <c r="U391"/>
  <c r="V391"/>
  <c r="W391"/>
  <c r="T392"/>
  <c r="U392"/>
  <c r="V392"/>
  <c r="W392"/>
  <c r="T393"/>
  <c r="U393"/>
  <c r="V393"/>
  <c r="W393"/>
  <c r="T394"/>
  <c r="U394"/>
  <c r="V394"/>
  <c r="W394"/>
  <c r="T395"/>
  <c r="U395"/>
  <c r="V395"/>
  <c r="W395"/>
  <c r="T396"/>
  <c r="U396"/>
  <c r="V396"/>
  <c r="W396"/>
  <c r="T397"/>
  <c r="U397"/>
  <c r="V397"/>
  <c r="W397"/>
  <c r="T398"/>
  <c r="U398"/>
  <c r="V398"/>
  <c r="W398"/>
  <c r="T399"/>
  <c r="U399"/>
  <c r="V399"/>
  <c r="W399"/>
  <c r="T400"/>
  <c r="U400"/>
  <c r="V400"/>
  <c r="W400"/>
  <c r="T401"/>
  <c r="U401"/>
  <c r="V401"/>
  <c r="W401"/>
  <c r="T402"/>
  <c r="U402"/>
  <c r="V402"/>
  <c r="W402"/>
  <c r="T403"/>
  <c r="U403"/>
  <c r="V403"/>
  <c r="W403"/>
  <c r="T404"/>
  <c r="U404"/>
  <c r="V404"/>
  <c r="W404"/>
  <c r="T405"/>
  <c r="U405"/>
  <c r="V405"/>
  <c r="W405"/>
  <c r="T406"/>
  <c r="U406"/>
  <c r="V406"/>
  <c r="W406"/>
  <c r="T407"/>
  <c r="U407"/>
  <c r="V407"/>
  <c r="W407"/>
  <c r="T408"/>
  <c r="U408"/>
  <c r="V408"/>
  <c r="W408"/>
  <c r="T409"/>
  <c r="U409"/>
  <c r="V409"/>
  <c r="W409"/>
  <c r="T410"/>
  <c r="U410"/>
  <c r="V410"/>
  <c r="W410"/>
  <c r="T411"/>
  <c r="U411"/>
  <c r="V411"/>
  <c r="W411"/>
  <c r="T412"/>
  <c r="U412"/>
  <c r="V412"/>
  <c r="W412"/>
  <c r="T413"/>
  <c r="U413"/>
  <c r="V413"/>
  <c r="W413"/>
  <c r="T414"/>
  <c r="U414"/>
  <c r="V414"/>
  <c r="W414"/>
  <c r="T415"/>
  <c r="U415"/>
  <c r="V415"/>
  <c r="W415"/>
  <c r="T416"/>
  <c r="U416"/>
  <c r="V416"/>
  <c r="W416"/>
  <c r="T417"/>
  <c r="U417"/>
  <c r="V417"/>
  <c r="W417"/>
  <c r="T418"/>
  <c r="U418"/>
  <c r="V418"/>
  <c r="W418"/>
  <c r="T419"/>
  <c r="U419"/>
  <c r="V419"/>
  <c r="W419"/>
  <c r="T420"/>
  <c r="U420"/>
  <c r="V420"/>
  <c r="W420"/>
  <c r="T421"/>
  <c r="U421"/>
  <c r="V421"/>
  <c r="W421"/>
  <c r="T422"/>
  <c r="U422"/>
  <c r="V422"/>
  <c r="W422"/>
  <c r="T423"/>
  <c r="U423"/>
  <c r="V423"/>
  <c r="W423"/>
  <c r="T424"/>
  <c r="U424"/>
  <c r="V424"/>
  <c r="W424"/>
  <c r="T425"/>
  <c r="U425"/>
  <c r="V425"/>
  <c r="W425"/>
  <c r="T426"/>
  <c r="U426"/>
  <c r="V426"/>
  <c r="W426"/>
  <c r="T427"/>
  <c r="U427"/>
  <c r="V427"/>
  <c r="W427"/>
  <c r="T428"/>
  <c r="U428"/>
  <c r="V428"/>
  <c r="W428"/>
  <c r="T429"/>
  <c r="U429"/>
  <c r="V429"/>
  <c r="W429"/>
  <c r="T430"/>
  <c r="U430"/>
  <c r="V430"/>
  <c r="W430"/>
  <c r="T431"/>
  <c r="U431"/>
  <c r="V431"/>
  <c r="W431"/>
  <c r="T432"/>
  <c r="U432"/>
  <c r="V432"/>
  <c r="W432"/>
  <c r="T433"/>
  <c r="U433"/>
  <c r="V433"/>
  <c r="W433"/>
  <c r="T434"/>
  <c r="U434"/>
  <c r="V434"/>
  <c r="W434"/>
  <c r="T435"/>
  <c r="U435"/>
  <c r="V435"/>
  <c r="W435"/>
  <c r="T436"/>
  <c r="U436"/>
  <c r="V436"/>
  <c r="W436"/>
  <c r="T437"/>
  <c r="U437"/>
  <c r="V437"/>
  <c r="W437"/>
  <c r="T438"/>
  <c r="U438"/>
  <c r="V438"/>
  <c r="W438"/>
  <c r="T439"/>
  <c r="U439"/>
  <c r="V439"/>
  <c r="W439"/>
  <c r="T440"/>
  <c r="U440"/>
  <c r="V440"/>
  <c r="W440"/>
  <c r="T441"/>
  <c r="U441"/>
  <c r="V441"/>
  <c r="W441"/>
  <c r="T442"/>
  <c r="U442"/>
  <c r="V442"/>
  <c r="W442"/>
  <c r="T443"/>
  <c r="U443"/>
  <c r="V443"/>
  <c r="W443"/>
  <c r="T444"/>
  <c r="U444"/>
  <c r="V444"/>
  <c r="W444"/>
  <c r="T445"/>
  <c r="U445"/>
  <c r="V445"/>
  <c r="W445"/>
  <c r="T446"/>
  <c r="U446"/>
  <c r="V446"/>
  <c r="W446"/>
  <c r="T447"/>
  <c r="U447"/>
  <c r="V447"/>
  <c r="W447"/>
  <c r="T448"/>
  <c r="U448"/>
  <c r="V448"/>
  <c r="W448"/>
  <c r="T449"/>
  <c r="U449"/>
  <c r="V449"/>
  <c r="W449"/>
  <c r="T450"/>
  <c r="U450"/>
  <c r="V450"/>
  <c r="W450"/>
  <c r="T451"/>
  <c r="U451"/>
  <c r="V451"/>
  <c r="W451"/>
  <c r="T452"/>
  <c r="U452"/>
  <c r="V452"/>
  <c r="W452"/>
  <c r="T453"/>
  <c r="U453"/>
  <c r="V453"/>
  <c r="W453"/>
  <c r="T454"/>
  <c r="U454"/>
  <c r="V454"/>
  <c r="W454"/>
  <c r="T455"/>
  <c r="U455"/>
  <c r="V455"/>
  <c r="W455"/>
  <c r="T456"/>
  <c r="U456"/>
  <c r="V456"/>
  <c r="W456"/>
  <c r="T457"/>
  <c r="U457"/>
  <c r="V457"/>
  <c r="W457"/>
  <c r="T458"/>
  <c r="U458"/>
  <c r="V458"/>
  <c r="W458"/>
  <c r="T459"/>
  <c r="U459"/>
  <c r="V459"/>
  <c r="W459"/>
  <c r="T460"/>
  <c r="U460"/>
  <c r="V460"/>
  <c r="W460"/>
  <c r="T461"/>
  <c r="U461" s="1"/>
  <c r="V461"/>
  <c r="W461"/>
  <c r="T462"/>
  <c r="U462"/>
  <c r="V462"/>
  <c r="W462"/>
  <c r="T463"/>
  <c r="U463"/>
  <c r="V463"/>
  <c r="W463"/>
  <c r="T464"/>
  <c r="U464"/>
  <c r="V464"/>
  <c r="W464"/>
  <c r="T465"/>
  <c r="U465"/>
  <c r="V465"/>
  <c r="W465"/>
  <c r="T466"/>
  <c r="U466"/>
  <c r="V466"/>
  <c r="W466"/>
  <c r="T467"/>
  <c r="U467"/>
  <c r="V467"/>
  <c r="W467"/>
  <c r="T468"/>
  <c r="U468" s="1"/>
  <c r="V468"/>
  <c r="W468"/>
  <c r="T469"/>
  <c r="U469" s="1"/>
  <c r="V469"/>
  <c r="W469"/>
  <c r="T470"/>
  <c r="U470" s="1"/>
  <c r="V470"/>
  <c r="T471"/>
  <c r="U471" s="1"/>
  <c r="V471"/>
  <c r="T472"/>
  <c r="U472" s="1"/>
  <c r="V472"/>
  <c r="T473"/>
  <c r="U473" s="1"/>
  <c r="V473"/>
  <c r="T474"/>
  <c r="U474" s="1"/>
  <c r="V474"/>
  <c r="T475"/>
  <c r="U475" s="1"/>
  <c r="V475"/>
  <c r="T476"/>
  <c r="U476" s="1"/>
  <c r="V476"/>
  <c r="T477"/>
  <c r="U477" s="1"/>
  <c r="V477"/>
  <c r="T478"/>
  <c r="U478" s="1"/>
  <c r="V478"/>
  <c r="T479"/>
  <c r="U479" s="1"/>
  <c r="V479"/>
  <c r="T480"/>
  <c r="U480" s="1"/>
  <c r="V480"/>
  <c r="T481"/>
  <c r="U481" s="1"/>
  <c r="V481"/>
  <c r="T482"/>
  <c r="U482" s="1"/>
  <c r="V482"/>
  <c r="T483"/>
  <c r="U483" s="1"/>
  <c r="V483"/>
  <c r="T484"/>
  <c r="U484" s="1"/>
  <c r="V484"/>
  <c r="T485"/>
  <c r="U485" s="1"/>
  <c r="V485"/>
  <c r="T486"/>
  <c r="U486" s="1"/>
  <c r="V486"/>
  <c r="T487"/>
  <c r="U487" s="1"/>
  <c r="V487"/>
  <c r="T488"/>
  <c r="U488" s="1"/>
  <c r="V488"/>
  <c r="T489"/>
  <c r="U489" s="1"/>
  <c r="V489"/>
  <c r="T490"/>
  <c r="U490" s="1"/>
  <c r="V490"/>
  <c r="T491"/>
  <c r="U491" s="1"/>
  <c r="V491"/>
  <c r="T492"/>
  <c r="U492" s="1"/>
  <c r="V492"/>
  <c r="T493"/>
  <c r="U493" s="1"/>
  <c r="V493"/>
  <c r="T494"/>
  <c r="U494" s="1"/>
  <c r="V494"/>
  <c r="T495"/>
  <c r="U495" s="1"/>
  <c r="V495"/>
  <c r="T496"/>
  <c r="U496" s="1"/>
  <c r="V496"/>
  <c r="T497"/>
  <c r="U497" s="1"/>
  <c r="V497"/>
  <c r="T498"/>
  <c r="U498" s="1"/>
  <c r="V498"/>
  <c r="T499"/>
  <c r="U499" s="1"/>
  <c r="V499"/>
  <c r="T500"/>
  <c r="U500" s="1"/>
  <c r="V500"/>
  <c r="T501"/>
  <c r="U501" s="1"/>
  <c r="V501"/>
  <c r="T502"/>
  <c r="U502" s="1"/>
  <c r="V502"/>
  <c r="T503"/>
  <c r="U503" s="1"/>
  <c r="V503"/>
  <c r="T504"/>
  <c r="U504" s="1"/>
  <c r="V504"/>
  <c r="T505"/>
  <c r="U505" s="1"/>
  <c r="V505"/>
  <c r="T506"/>
  <c r="U506" s="1"/>
  <c r="V506"/>
  <c r="T507"/>
  <c r="U507" s="1"/>
  <c r="V507"/>
  <c r="T508"/>
  <c r="U508" s="1"/>
  <c r="V508"/>
  <c r="T509"/>
  <c r="U509" s="1"/>
  <c r="V509"/>
  <c r="T510"/>
  <c r="U510" s="1"/>
  <c r="V510"/>
  <c r="T511"/>
  <c r="U511" s="1"/>
  <c r="V511"/>
  <c r="T512"/>
  <c r="U512" s="1"/>
  <c r="V512"/>
  <c r="T513"/>
  <c r="U513" s="1"/>
  <c r="V513"/>
  <c r="T514"/>
  <c r="U514" s="1"/>
  <c r="V514"/>
  <c r="T515"/>
  <c r="U515" s="1"/>
  <c r="V515"/>
  <c r="T516"/>
  <c r="U516" s="1"/>
  <c r="V516"/>
  <c r="T517"/>
  <c r="U517" s="1"/>
  <c r="V517"/>
  <c r="T518"/>
  <c r="U518" s="1"/>
  <c r="V518"/>
  <c r="T519"/>
  <c r="U519" s="1"/>
  <c r="V519"/>
  <c r="T520"/>
  <c r="U520" s="1"/>
  <c r="V520"/>
  <c r="T521"/>
  <c r="U521" s="1"/>
  <c r="V521"/>
  <c r="T522"/>
  <c r="U522" s="1"/>
  <c r="V522"/>
  <c r="T523"/>
  <c r="U523" s="1"/>
  <c r="V523"/>
  <c r="T524"/>
  <c r="U524" s="1"/>
  <c r="V524"/>
  <c r="T525"/>
  <c r="U525" s="1"/>
  <c r="V525"/>
  <c r="T526"/>
  <c r="U526" s="1"/>
  <c r="V526"/>
  <c r="T527"/>
  <c r="U527" s="1"/>
  <c r="V527"/>
  <c r="T528"/>
  <c r="U528" s="1"/>
  <c r="V528"/>
  <c r="T529"/>
  <c r="U529" s="1"/>
  <c r="V529"/>
  <c r="T530"/>
  <c r="U530" s="1"/>
  <c r="V530"/>
  <c r="T531"/>
  <c r="U531" s="1"/>
  <c r="V531"/>
  <c r="T532"/>
  <c r="U532" s="1"/>
  <c r="V532"/>
  <c r="T533"/>
  <c r="U533" s="1"/>
  <c r="V533"/>
  <c r="T534"/>
  <c r="U534" s="1"/>
  <c r="V534"/>
  <c r="T535"/>
  <c r="U535" s="1"/>
  <c r="V535"/>
  <c r="T536"/>
  <c r="U536" s="1"/>
  <c r="V536"/>
  <c r="T537"/>
  <c r="U537" s="1"/>
  <c r="V537"/>
  <c r="T538"/>
  <c r="U538" s="1"/>
  <c r="V538"/>
  <c r="T539"/>
  <c r="U539" s="1"/>
  <c r="V539"/>
  <c r="T540"/>
  <c r="U540" s="1"/>
  <c r="V540"/>
  <c r="T541"/>
  <c r="U541" s="1"/>
  <c r="V541"/>
  <c r="T542"/>
  <c r="U542" s="1"/>
  <c r="V542"/>
  <c r="T543"/>
  <c r="U543" s="1"/>
  <c r="V543"/>
  <c r="T544"/>
  <c r="U544" s="1"/>
  <c r="V544"/>
  <c r="T545"/>
  <c r="U545" s="1"/>
  <c r="V545"/>
  <c r="T546"/>
  <c r="U546" s="1"/>
  <c r="V546"/>
  <c r="T547"/>
  <c r="U547" s="1"/>
  <c r="V547"/>
  <c r="T548"/>
  <c r="U548" s="1"/>
  <c r="V548"/>
  <c r="T549"/>
  <c r="U549" s="1"/>
  <c r="V549"/>
  <c r="T550"/>
  <c r="U550" s="1"/>
  <c r="V550"/>
  <c r="T551"/>
  <c r="U551" s="1"/>
  <c r="V551"/>
  <c r="T552"/>
  <c r="U552" s="1"/>
  <c r="V552"/>
  <c r="T553"/>
  <c r="U553" s="1"/>
  <c r="V553"/>
  <c r="T554"/>
  <c r="U554" s="1"/>
  <c r="V554"/>
  <c r="T555"/>
  <c r="U555" s="1"/>
  <c r="V555"/>
  <c r="T556"/>
  <c r="U556" s="1"/>
  <c r="V556"/>
  <c r="T557"/>
  <c r="U557" s="1"/>
  <c r="V557"/>
  <c r="T558"/>
  <c r="U558" s="1"/>
  <c r="V558"/>
  <c r="T559"/>
  <c r="U559" s="1"/>
  <c r="V559"/>
  <c r="T560"/>
  <c r="U560" s="1"/>
  <c r="V560"/>
  <c r="T561"/>
  <c r="U561" s="1"/>
  <c r="V561"/>
  <c r="T562"/>
  <c r="U562" s="1"/>
  <c r="V562"/>
  <c r="T563"/>
  <c r="U563" s="1"/>
  <c r="V563"/>
  <c r="T564"/>
  <c r="U564" s="1"/>
  <c r="V564"/>
  <c r="T565"/>
  <c r="U565" s="1"/>
  <c r="V565"/>
  <c r="T566"/>
  <c r="U566" s="1"/>
  <c r="V566"/>
  <c r="T567"/>
  <c r="U567" s="1"/>
  <c r="V567"/>
  <c r="T568"/>
  <c r="U568" s="1"/>
  <c r="V568"/>
  <c r="T569"/>
  <c r="U569" s="1"/>
  <c r="V569"/>
  <c r="T570"/>
  <c r="U570" s="1"/>
  <c r="V570"/>
  <c r="T571"/>
  <c r="U571" s="1"/>
  <c r="V571"/>
  <c r="T572"/>
  <c r="U572" s="1"/>
  <c r="V572"/>
  <c r="T573"/>
  <c r="U573" s="1"/>
  <c r="V573"/>
  <c r="T574"/>
  <c r="U574" s="1"/>
  <c r="V574"/>
  <c r="T575"/>
  <c r="U575" s="1"/>
  <c r="V575"/>
  <c r="T576"/>
  <c r="U576" s="1"/>
  <c r="V576"/>
  <c r="T577"/>
  <c r="U577" s="1"/>
  <c r="V577"/>
  <c r="T578"/>
  <c r="U578" s="1"/>
  <c r="V578"/>
  <c r="T579"/>
  <c r="U579" s="1"/>
  <c r="V579"/>
  <c r="T580"/>
  <c r="U580" s="1"/>
  <c r="V580"/>
  <c r="T581"/>
  <c r="U581" s="1"/>
  <c r="V581"/>
  <c r="T582"/>
  <c r="U582" s="1"/>
  <c r="V582"/>
  <c r="T583"/>
  <c r="U583" s="1"/>
  <c r="V583"/>
  <c r="T584"/>
  <c r="U584" s="1"/>
  <c r="V584"/>
  <c r="T585"/>
  <c r="U585" s="1"/>
  <c r="V585"/>
  <c r="T586"/>
  <c r="U586" s="1"/>
  <c r="V586"/>
  <c r="T587"/>
  <c r="U587" s="1"/>
  <c r="V587"/>
  <c r="T588"/>
  <c r="U588" s="1"/>
  <c r="V588"/>
  <c r="T589"/>
  <c r="U589" s="1"/>
  <c r="V589"/>
  <c r="T590"/>
  <c r="U590" s="1"/>
  <c r="V590"/>
  <c r="T591"/>
  <c r="U591" s="1"/>
  <c r="V591"/>
  <c r="T592"/>
  <c r="U592" s="1"/>
  <c r="V592"/>
  <c r="T593"/>
  <c r="U593" s="1"/>
  <c r="V593"/>
  <c r="T594"/>
  <c r="U594" s="1"/>
  <c r="V594"/>
  <c r="T595"/>
  <c r="U595" s="1"/>
  <c r="V595"/>
  <c r="T596"/>
  <c r="U596" s="1"/>
  <c r="V596"/>
  <c r="T597"/>
  <c r="U597" s="1"/>
  <c r="V597"/>
  <c r="T598"/>
  <c r="U598" s="1"/>
  <c r="V598"/>
  <c r="T599"/>
  <c r="U599" s="1"/>
  <c r="V599"/>
  <c r="T600"/>
  <c r="U600" s="1"/>
  <c r="V600"/>
  <c r="T601"/>
  <c r="U601" s="1"/>
  <c r="V601"/>
  <c r="T602"/>
  <c r="U602" s="1"/>
  <c r="V602"/>
  <c r="T603"/>
  <c r="U603" s="1"/>
  <c r="V603"/>
  <c r="T604"/>
  <c r="U604" s="1"/>
  <c r="V604"/>
  <c r="T605"/>
  <c r="U605" s="1"/>
  <c r="V605"/>
  <c r="T606"/>
  <c r="U606" s="1"/>
  <c r="V606"/>
  <c r="T607"/>
  <c r="U607" s="1"/>
  <c r="V607"/>
  <c r="T608"/>
  <c r="U608" s="1"/>
  <c r="V608"/>
  <c r="T609"/>
  <c r="U609" s="1"/>
  <c r="V609"/>
  <c r="T610"/>
  <c r="U610" s="1"/>
  <c r="V610"/>
  <c r="T611"/>
  <c r="U611" s="1"/>
  <c r="V611"/>
  <c r="T612"/>
  <c r="U612" s="1"/>
  <c r="V612"/>
  <c r="T613"/>
  <c r="U613" s="1"/>
  <c r="V613"/>
  <c r="T614"/>
  <c r="U614" s="1"/>
  <c r="V614"/>
  <c r="T615"/>
  <c r="U615" s="1"/>
  <c r="V615"/>
  <c r="T616"/>
  <c r="U616" s="1"/>
  <c r="V616"/>
  <c r="T617"/>
  <c r="U617" s="1"/>
  <c r="V617"/>
  <c r="T618"/>
  <c r="U618" s="1"/>
  <c r="V618"/>
  <c r="T619"/>
  <c r="U619" s="1"/>
  <c r="V619"/>
  <c r="T620"/>
  <c r="U620" s="1"/>
  <c r="V620"/>
  <c r="T621"/>
  <c r="U621" s="1"/>
  <c r="V621"/>
  <c r="T622"/>
  <c r="U622" s="1"/>
  <c r="V622"/>
  <c r="T623"/>
  <c r="U623" s="1"/>
  <c r="V623"/>
  <c r="T624"/>
  <c r="U624" s="1"/>
  <c r="V624"/>
  <c r="T625"/>
  <c r="U625" s="1"/>
  <c r="V625"/>
  <c r="T626"/>
  <c r="U626" s="1"/>
  <c r="V626"/>
  <c r="T627"/>
  <c r="U627" s="1"/>
  <c r="V627"/>
  <c r="T628"/>
  <c r="U628" s="1"/>
  <c r="V628"/>
  <c r="T629"/>
  <c r="U629" s="1"/>
  <c r="V629"/>
  <c r="T630"/>
  <c r="U630" s="1"/>
  <c r="V630"/>
  <c r="T631"/>
  <c r="U631" s="1"/>
  <c r="V631"/>
  <c r="T632"/>
  <c r="U632" s="1"/>
  <c r="V632"/>
  <c r="T633"/>
  <c r="U633" s="1"/>
  <c r="V633"/>
  <c r="T634"/>
  <c r="U634" s="1"/>
  <c r="V634"/>
  <c r="T635"/>
  <c r="U635" s="1"/>
  <c r="V635"/>
  <c r="T636"/>
  <c r="U636" s="1"/>
  <c r="V636"/>
  <c r="T637"/>
  <c r="U637" s="1"/>
  <c r="V637"/>
  <c r="T638"/>
  <c r="U638" s="1"/>
  <c r="V638"/>
  <c r="T639"/>
  <c r="U639" s="1"/>
  <c r="V639"/>
  <c r="T640"/>
  <c r="U640" s="1"/>
  <c r="V640"/>
  <c r="T641"/>
  <c r="U641" s="1"/>
  <c r="V641"/>
  <c r="T642"/>
  <c r="U642" s="1"/>
  <c r="V642"/>
  <c r="T643"/>
  <c r="U643" s="1"/>
  <c r="V643"/>
  <c r="T644"/>
  <c r="U644" s="1"/>
  <c r="V644"/>
  <c r="T645"/>
  <c r="U645" s="1"/>
  <c r="V645"/>
  <c r="T646"/>
  <c r="U646" s="1"/>
  <c r="V646"/>
  <c r="T647"/>
  <c r="U647" s="1"/>
  <c r="V647"/>
  <c r="T648"/>
  <c r="U648" s="1"/>
  <c r="V648"/>
  <c r="T649"/>
  <c r="U649" s="1"/>
  <c r="V649"/>
  <c r="T650"/>
  <c r="V650" s="1"/>
  <c r="T651"/>
  <c r="V651" s="1"/>
  <c r="T652"/>
  <c r="V652" s="1"/>
  <c r="T653"/>
  <c r="V653" s="1"/>
  <c r="T654"/>
  <c r="V654" s="1"/>
  <c r="T655"/>
  <c r="V655" s="1"/>
  <c r="T656"/>
  <c r="V656" s="1"/>
  <c r="T657"/>
  <c r="V657" s="1"/>
  <c r="T658"/>
  <c r="V658" s="1"/>
  <c r="T659"/>
  <c r="V659" s="1"/>
  <c r="T660"/>
  <c r="V660" s="1"/>
  <c r="T661"/>
  <c r="V661" s="1"/>
  <c r="T662"/>
  <c r="V662" s="1"/>
  <c r="T663"/>
  <c r="V663" s="1"/>
  <c r="T664"/>
  <c r="V664" s="1"/>
  <c r="T665"/>
  <c r="V665" s="1"/>
  <c r="T666"/>
  <c r="V666" s="1"/>
  <c r="T667"/>
  <c r="V667" s="1"/>
  <c r="T668"/>
  <c r="V668" s="1"/>
  <c r="T669"/>
  <c r="V669" s="1"/>
  <c r="T670"/>
  <c r="V670" s="1"/>
  <c r="T671"/>
  <c r="V671" s="1"/>
  <c r="T672"/>
  <c r="V672" s="1"/>
  <c r="T673"/>
  <c r="V673" s="1"/>
  <c r="T674"/>
  <c r="V674" s="1"/>
  <c r="T675"/>
  <c r="V675" s="1"/>
  <c r="T676"/>
  <c r="V676" s="1"/>
  <c r="T677"/>
  <c r="V677" s="1"/>
  <c r="T678"/>
  <c r="V678" s="1"/>
  <c r="T679"/>
  <c r="V679" s="1"/>
  <c r="T680"/>
  <c r="V680" s="1"/>
  <c r="T681"/>
  <c r="V681" s="1"/>
  <c r="T682"/>
  <c r="V682" s="1"/>
  <c r="T683"/>
  <c r="V683" s="1"/>
  <c r="T684"/>
  <c r="V684" s="1"/>
  <c r="T685"/>
  <c r="V685" s="1"/>
  <c r="T686"/>
  <c r="V686" s="1"/>
  <c r="T687"/>
  <c r="V687" s="1"/>
  <c r="T688"/>
  <c r="V688" s="1"/>
  <c r="T689"/>
  <c r="V689" s="1"/>
  <c r="T690"/>
  <c r="V690" s="1"/>
  <c r="T691"/>
  <c r="V691" s="1"/>
  <c r="T692"/>
  <c r="V692" s="1"/>
  <c r="T693"/>
  <c r="V693" s="1"/>
  <c r="T694"/>
  <c r="V694" s="1"/>
  <c r="T695"/>
  <c r="V695" s="1"/>
  <c r="T696"/>
  <c r="V696" s="1"/>
  <c r="T697"/>
  <c r="V697" s="1"/>
  <c r="T698"/>
  <c r="V698" s="1"/>
  <c r="T699"/>
  <c r="V699" s="1"/>
  <c r="T700"/>
  <c r="V700" s="1"/>
  <c r="T701"/>
  <c r="V701" s="1"/>
  <c r="T702"/>
  <c r="V702" s="1"/>
  <c r="T703"/>
  <c r="V703" s="1"/>
  <c r="T704"/>
  <c r="V704" s="1"/>
  <c r="T705"/>
  <c r="V705" s="1"/>
  <c r="T706"/>
  <c r="V706" s="1"/>
  <c r="T707"/>
  <c r="V707" s="1"/>
  <c r="T708"/>
  <c r="V708" s="1"/>
  <c r="T709"/>
  <c r="V709" s="1"/>
  <c r="T710"/>
  <c r="V710" s="1"/>
  <c r="T711"/>
  <c r="V711" s="1"/>
  <c r="T712"/>
  <c r="V712" s="1"/>
  <c r="T713"/>
  <c r="V713" s="1"/>
  <c r="T714"/>
  <c r="V714" s="1"/>
  <c r="T715"/>
  <c r="V715" s="1"/>
  <c r="T716"/>
  <c r="V716" s="1"/>
  <c r="T717"/>
  <c r="V717" s="1"/>
  <c r="T718"/>
  <c r="V718" s="1"/>
  <c r="T719"/>
  <c r="V719" s="1"/>
  <c r="T720"/>
  <c r="V720" s="1"/>
  <c r="T721"/>
  <c r="V721" s="1"/>
  <c r="T722"/>
  <c r="V722" s="1"/>
  <c r="T723"/>
  <c r="V723" s="1"/>
  <c r="T724"/>
  <c r="U724" s="1"/>
  <c r="W724"/>
  <c r="T725"/>
  <c r="U725"/>
  <c r="V725"/>
  <c r="W725"/>
  <c r="T726"/>
  <c r="U726"/>
  <c r="V726"/>
  <c r="W726"/>
  <c r="T727"/>
  <c r="U727"/>
  <c r="V727"/>
  <c r="W727"/>
  <c r="T728"/>
  <c r="U728"/>
  <c r="V728"/>
  <c r="W728"/>
  <c r="T729"/>
  <c r="U729"/>
  <c r="V729"/>
  <c r="W729"/>
  <c r="T730"/>
  <c r="U730"/>
  <c r="V730"/>
  <c r="W730"/>
  <c r="T731"/>
  <c r="U731"/>
  <c r="V731"/>
  <c r="W731"/>
  <c r="T732"/>
  <c r="U732"/>
  <c r="V732"/>
  <c r="W732"/>
  <c r="T733"/>
  <c r="U733"/>
  <c r="V733"/>
  <c r="W733"/>
  <c r="T734"/>
  <c r="U734"/>
  <c r="V734"/>
  <c r="W734"/>
  <c r="T735"/>
  <c r="U735"/>
  <c r="V735"/>
  <c r="W735"/>
  <c r="T736"/>
  <c r="U736"/>
  <c r="V736"/>
  <c r="W736"/>
  <c r="T737"/>
  <c r="U737"/>
  <c r="V737"/>
  <c r="W737"/>
  <c r="T738"/>
  <c r="U738"/>
  <c r="V738"/>
  <c r="W738"/>
  <c r="T739"/>
  <c r="U739"/>
  <c r="V739"/>
  <c r="W739"/>
  <c r="T740"/>
  <c r="U740"/>
  <c r="V740"/>
  <c r="W740"/>
  <c r="T741"/>
  <c r="U741"/>
  <c r="V741"/>
  <c r="W741"/>
  <c r="T742"/>
  <c r="U742"/>
  <c r="V742"/>
  <c r="W742"/>
  <c r="T743"/>
  <c r="U743"/>
  <c r="V743"/>
  <c r="W743"/>
  <c r="T744"/>
  <c r="U744"/>
  <c r="V744"/>
  <c r="W744"/>
  <c r="T745"/>
  <c r="U745"/>
  <c r="V745"/>
  <c r="W745"/>
  <c r="T746"/>
  <c r="U746"/>
  <c r="V746"/>
  <c r="W746"/>
  <c r="T747"/>
  <c r="U747"/>
  <c r="V747"/>
  <c r="W747"/>
  <c r="T748"/>
  <c r="U748"/>
  <c r="V748"/>
  <c r="W748"/>
  <c r="T749"/>
  <c r="U749"/>
  <c r="V749"/>
  <c r="W749"/>
  <c r="T750"/>
  <c r="U750"/>
  <c r="V750"/>
  <c r="W750"/>
  <c r="T751"/>
  <c r="U751"/>
  <c r="V751"/>
  <c r="W751"/>
  <c r="T752"/>
  <c r="U752"/>
  <c r="V752"/>
  <c r="W752"/>
  <c r="T753"/>
  <c r="U753"/>
  <c r="V753"/>
  <c r="W753"/>
  <c r="T754"/>
  <c r="U754"/>
  <c r="V754"/>
  <c r="W754"/>
  <c r="T755"/>
  <c r="U755"/>
  <c r="V755"/>
  <c r="W755"/>
  <c r="T756"/>
  <c r="U756"/>
  <c r="V756"/>
  <c r="W756"/>
  <c r="T757"/>
  <c r="U757"/>
  <c r="V757"/>
  <c r="W757"/>
  <c r="T758"/>
  <c r="U758"/>
  <c r="V758"/>
  <c r="W758"/>
  <c r="T759"/>
  <c r="U759"/>
  <c r="V759"/>
  <c r="W759"/>
  <c r="T760"/>
  <c r="U760"/>
  <c r="V760"/>
  <c r="W760"/>
  <c r="T761"/>
  <c r="U761"/>
  <c r="V761"/>
  <c r="W761"/>
  <c r="T762"/>
  <c r="U762"/>
  <c r="V762"/>
  <c r="W762"/>
  <c r="T763"/>
  <c r="U763"/>
  <c r="V763"/>
  <c r="W763"/>
  <c r="T764"/>
  <c r="U764"/>
  <c r="V764"/>
  <c r="W764"/>
  <c r="T765"/>
  <c r="U765"/>
  <c r="V765"/>
  <c r="W765"/>
  <c r="T766"/>
  <c r="U766"/>
  <c r="V766"/>
  <c r="W766"/>
  <c r="T767"/>
  <c r="U767"/>
  <c r="V767"/>
  <c r="W767"/>
  <c r="T768"/>
  <c r="U768"/>
  <c r="V768"/>
  <c r="W768"/>
  <c r="T769"/>
  <c r="U769"/>
  <c r="V769"/>
  <c r="W769"/>
  <c r="T770"/>
  <c r="U770"/>
  <c r="V770"/>
  <c r="W770"/>
  <c r="T771"/>
  <c r="U771"/>
  <c r="V771"/>
  <c r="W771"/>
  <c r="T772"/>
  <c r="U772"/>
  <c r="V772"/>
  <c r="W772"/>
  <c r="T773"/>
  <c r="U773"/>
  <c r="V773"/>
  <c r="W773"/>
  <c r="T774"/>
  <c r="U774"/>
  <c r="V774"/>
  <c r="W774"/>
  <c r="T775"/>
  <c r="U775"/>
  <c r="V775"/>
  <c r="W775"/>
  <c r="T776"/>
  <c r="U776"/>
  <c r="V776"/>
  <c r="W776"/>
  <c r="T777"/>
  <c r="U777"/>
  <c r="V777"/>
  <c r="W777"/>
  <c r="T778"/>
  <c r="U778"/>
  <c r="V778"/>
  <c r="W778"/>
  <c r="T779"/>
  <c r="U779"/>
  <c r="V779"/>
  <c r="W779"/>
  <c r="T780"/>
  <c r="U780"/>
  <c r="V780"/>
  <c r="W780"/>
  <c r="T781"/>
  <c r="U781"/>
  <c r="V781"/>
  <c r="W781"/>
  <c r="T782"/>
  <c r="U782"/>
  <c r="V782"/>
  <c r="W782"/>
  <c r="T783"/>
  <c r="U783"/>
  <c r="V783"/>
  <c r="W783"/>
  <c r="T784"/>
  <c r="U784"/>
  <c r="V784"/>
  <c r="W784"/>
  <c r="T785"/>
  <c r="U785"/>
  <c r="V785"/>
  <c r="W785"/>
  <c r="T786"/>
  <c r="U786"/>
  <c r="V786"/>
  <c r="W786"/>
  <c r="T787"/>
  <c r="U787"/>
  <c r="V787"/>
  <c r="W787"/>
  <c r="T788"/>
  <c r="U788"/>
  <c r="V788"/>
  <c r="W788"/>
  <c r="T789"/>
  <c r="U789"/>
  <c r="V789"/>
  <c r="W789"/>
  <c r="T790"/>
  <c r="U790"/>
  <c r="V790"/>
  <c r="W790"/>
  <c r="T791"/>
  <c r="U791"/>
  <c r="V791"/>
  <c r="W791"/>
  <c r="T792"/>
  <c r="U792"/>
  <c r="V792"/>
  <c r="W792"/>
  <c r="T793"/>
  <c r="U793"/>
  <c r="V793"/>
  <c r="W793"/>
  <c r="T794"/>
  <c r="U794"/>
  <c r="V794"/>
  <c r="W794"/>
  <c r="T795"/>
  <c r="U795"/>
  <c r="V795"/>
  <c r="W795"/>
  <c r="T796"/>
  <c r="U796"/>
  <c r="V796"/>
  <c r="W796"/>
  <c r="T797"/>
  <c r="U797"/>
  <c r="V797"/>
  <c r="W797"/>
  <c r="T798"/>
  <c r="U798"/>
  <c r="V798"/>
  <c r="W798"/>
  <c r="T799"/>
  <c r="U799"/>
  <c r="V799"/>
  <c r="W799"/>
  <c r="T800"/>
  <c r="U800"/>
  <c r="V800"/>
  <c r="W800"/>
  <c r="T801"/>
  <c r="U801"/>
  <c r="V801"/>
  <c r="W801"/>
  <c r="T802"/>
  <c r="U802"/>
  <c r="V802"/>
  <c r="W802"/>
  <c r="T803"/>
  <c r="U803"/>
  <c r="V803"/>
  <c r="W803"/>
  <c r="T804"/>
  <c r="U804"/>
  <c r="V804"/>
  <c r="W804"/>
  <c r="T805"/>
  <c r="U805"/>
  <c r="V805"/>
  <c r="W805"/>
  <c r="T806"/>
  <c r="U806"/>
  <c r="V806"/>
  <c r="W806"/>
  <c r="T807"/>
  <c r="U807"/>
  <c r="V807"/>
  <c r="W807"/>
  <c r="T808"/>
  <c r="U808"/>
  <c r="V808"/>
  <c r="W808"/>
  <c r="T809"/>
  <c r="U809"/>
  <c r="V809"/>
  <c r="W809"/>
  <c r="T810"/>
  <c r="U810"/>
  <c r="V810"/>
  <c r="W810"/>
  <c r="T811"/>
  <c r="U811"/>
  <c r="V811"/>
  <c r="W811"/>
  <c r="T812"/>
  <c r="U812"/>
  <c r="V812"/>
  <c r="W812"/>
  <c r="T813"/>
  <c r="U813"/>
  <c r="V813"/>
  <c r="W813"/>
  <c r="T814"/>
  <c r="U814"/>
  <c r="V814"/>
  <c r="W814"/>
  <c r="T815"/>
  <c r="U815"/>
  <c r="V815"/>
  <c r="W815"/>
  <c r="T816"/>
  <c r="U816"/>
  <c r="V816"/>
  <c r="W816"/>
  <c r="T817"/>
  <c r="U817"/>
  <c r="V817"/>
  <c r="W817"/>
  <c r="T818"/>
  <c r="U818"/>
  <c r="V818"/>
  <c r="W818"/>
  <c r="T819"/>
  <c r="U819"/>
  <c r="V819"/>
  <c r="W819"/>
  <c r="T820"/>
  <c r="U820"/>
  <c r="V820"/>
  <c r="W820"/>
  <c r="T821"/>
  <c r="U821"/>
  <c r="V821"/>
  <c r="W821"/>
  <c r="T822"/>
  <c r="U822"/>
  <c r="V822"/>
  <c r="W822"/>
  <c r="T823"/>
  <c r="U823"/>
  <c r="V823"/>
  <c r="W823"/>
  <c r="T824"/>
  <c r="U824"/>
  <c r="V824"/>
  <c r="W824"/>
  <c r="T825"/>
  <c r="U825"/>
  <c r="V825"/>
  <c r="W825"/>
  <c r="T826"/>
  <c r="U826"/>
  <c r="V826"/>
  <c r="W826"/>
  <c r="T827"/>
  <c r="U827"/>
  <c r="V827"/>
  <c r="W827"/>
  <c r="T828"/>
  <c r="U828"/>
  <c r="V828"/>
  <c r="W828"/>
  <c r="T829"/>
  <c r="U829"/>
  <c r="V829"/>
  <c r="W829"/>
  <c r="T830"/>
  <c r="U830"/>
  <c r="V830"/>
  <c r="W830"/>
  <c r="T831"/>
  <c r="U831"/>
  <c r="V831"/>
  <c r="W831"/>
  <c r="T832"/>
  <c r="U832"/>
  <c r="V832"/>
  <c r="W832"/>
  <c r="T833"/>
  <c r="U833"/>
  <c r="V833"/>
  <c r="W833"/>
  <c r="T834"/>
  <c r="U834"/>
  <c r="V834"/>
  <c r="W834"/>
  <c r="T835"/>
  <c r="U835"/>
  <c r="V835"/>
  <c r="W835"/>
  <c r="T836"/>
  <c r="U836"/>
  <c r="V836"/>
  <c r="W836"/>
  <c r="T837"/>
  <c r="U837"/>
  <c r="V837"/>
  <c r="W837"/>
  <c r="T838"/>
  <c r="U838"/>
  <c r="V838"/>
  <c r="W838"/>
  <c r="T839"/>
  <c r="U839"/>
  <c r="V839"/>
  <c r="W839"/>
  <c r="T840"/>
  <c r="U840"/>
  <c r="V840"/>
  <c r="W840"/>
  <c r="T841"/>
  <c r="U841"/>
  <c r="V841"/>
  <c r="W841"/>
  <c r="T842"/>
  <c r="U842"/>
  <c r="V842"/>
  <c r="W842"/>
  <c r="T843"/>
  <c r="U843"/>
  <c r="V843"/>
  <c r="W843"/>
  <c r="T844"/>
  <c r="U844"/>
  <c r="V844"/>
  <c r="W844"/>
  <c r="T845"/>
  <c r="U845"/>
  <c r="V845"/>
  <c r="W845"/>
  <c r="T846"/>
  <c r="U846"/>
  <c r="V846"/>
  <c r="W846"/>
  <c r="T847"/>
  <c r="U847"/>
  <c r="V847"/>
  <c r="W847"/>
  <c r="T848"/>
  <c r="U848"/>
  <c r="V848"/>
  <c r="W848"/>
  <c r="T849"/>
  <c r="U849"/>
  <c r="V849"/>
  <c r="W849"/>
  <c r="T850"/>
  <c r="U850"/>
  <c r="V850"/>
  <c r="W850"/>
  <c r="T851"/>
  <c r="U851"/>
  <c r="V851"/>
  <c r="W851"/>
  <c r="T852"/>
  <c r="U852"/>
  <c r="V852"/>
  <c r="W852"/>
  <c r="T853"/>
  <c r="U853"/>
  <c r="V853"/>
  <c r="W853"/>
  <c r="T854"/>
  <c r="U854"/>
  <c r="V854"/>
  <c r="W854"/>
  <c r="T855"/>
  <c r="U855"/>
  <c r="V855"/>
  <c r="W855"/>
  <c r="T856"/>
  <c r="U856"/>
  <c r="V856"/>
  <c r="W856"/>
  <c r="T857"/>
  <c r="U857"/>
  <c r="V857"/>
  <c r="W857"/>
  <c r="T858"/>
  <c r="U858"/>
  <c r="V858"/>
  <c r="W858"/>
  <c r="T859"/>
  <c r="U859"/>
  <c r="V859"/>
  <c r="W859"/>
  <c r="T860"/>
  <c r="U860"/>
  <c r="V860"/>
  <c r="W860"/>
  <c r="T861"/>
  <c r="U861"/>
  <c r="V861"/>
  <c r="W861"/>
  <c r="T862"/>
  <c r="U862"/>
  <c r="V862"/>
  <c r="W862"/>
  <c r="T863"/>
  <c r="U863"/>
  <c r="V863"/>
  <c r="W863"/>
  <c r="T864"/>
  <c r="U864"/>
  <c r="V864"/>
  <c r="W864"/>
  <c r="T865"/>
  <c r="U865"/>
  <c r="V865"/>
  <c r="W865"/>
  <c r="T866"/>
  <c r="U866"/>
  <c r="V866"/>
  <c r="W866"/>
  <c r="T867"/>
  <c r="U867"/>
  <c r="V867"/>
  <c r="W867"/>
  <c r="T868"/>
  <c r="U868"/>
  <c r="V868"/>
  <c r="W868"/>
  <c r="T869"/>
  <c r="U869"/>
  <c r="V869"/>
  <c r="W869"/>
  <c r="T870"/>
  <c r="U870"/>
  <c r="V870"/>
  <c r="W870"/>
  <c r="T871"/>
  <c r="U871"/>
  <c r="V871"/>
  <c r="W871"/>
  <c r="T872"/>
  <c r="U872"/>
  <c r="V872"/>
  <c r="W872"/>
  <c r="T873"/>
  <c r="U873"/>
  <c r="V873"/>
  <c r="W873"/>
  <c r="T874"/>
  <c r="U874"/>
  <c r="V874"/>
  <c r="W874"/>
  <c r="T875"/>
  <c r="U875"/>
  <c r="V875"/>
  <c r="W875"/>
  <c r="T876"/>
  <c r="U876"/>
  <c r="V876"/>
  <c r="W876"/>
  <c r="T877"/>
  <c r="U877"/>
  <c r="V877"/>
  <c r="W877"/>
  <c r="T878"/>
  <c r="U878"/>
  <c r="V878"/>
  <c r="W878"/>
  <c r="T879"/>
  <c r="U879"/>
  <c r="V879"/>
  <c r="W879"/>
  <c r="T880"/>
  <c r="U880"/>
  <c r="V880"/>
  <c r="W880"/>
  <c r="T881"/>
  <c r="U881"/>
  <c r="V881"/>
  <c r="W881"/>
  <c r="T882"/>
  <c r="U882"/>
  <c r="V882"/>
  <c r="W882"/>
  <c r="T883"/>
  <c r="U883"/>
  <c r="V883"/>
  <c r="W883"/>
  <c r="T884"/>
  <c r="U884"/>
  <c r="V884"/>
  <c r="W884"/>
  <c r="T885"/>
  <c r="U885"/>
  <c r="V885"/>
  <c r="W885"/>
  <c r="T886"/>
  <c r="U886"/>
  <c r="V886"/>
  <c r="W886"/>
  <c r="T887"/>
  <c r="U887"/>
  <c r="V887"/>
  <c r="W887"/>
  <c r="T888"/>
  <c r="U888"/>
  <c r="V888"/>
  <c r="W888"/>
  <c r="T889"/>
  <c r="U889"/>
  <c r="V889"/>
  <c r="W889"/>
  <c r="T890"/>
  <c r="U890"/>
  <c r="V890"/>
  <c r="W890"/>
  <c r="T891"/>
  <c r="U891"/>
  <c r="V891"/>
  <c r="W891"/>
  <c r="T892"/>
  <c r="U892"/>
  <c r="V892"/>
  <c r="W892"/>
  <c r="T893"/>
  <c r="U893"/>
  <c r="V893"/>
  <c r="W893"/>
  <c r="T894"/>
  <c r="U894"/>
  <c r="V894"/>
  <c r="W894"/>
  <c r="T895"/>
  <c r="U895"/>
  <c r="V895"/>
  <c r="W895"/>
  <c r="T896"/>
  <c r="U896"/>
  <c r="V896"/>
  <c r="W896"/>
  <c r="T897"/>
  <c r="U897"/>
  <c r="V897"/>
  <c r="W897"/>
  <c r="T898"/>
  <c r="U898"/>
  <c r="V898"/>
  <c r="W898"/>
  <c r="T899"/>
  <c r="U899"/>
  <c r="V899"/>
  <c r="W899"/>
  <c r="T900"/>
  <c r="U900"/>
  <c r="V900"/>
  <c r="W900"/>
  <c r="T901"/>
  <c r="U901"/>
  <c r="V901"/>
  <c r="W901"/>
  <c r="T902"/>
  <c r="U902"/>
  <c r="V902"/>
  <c r="W902"/>
  <c r="T903"/>
  <c r="U903"/>
  <c r="V903"/>
  <c r="W903"/>
  <c r="T904"/>
  <c r="U904"/>
  <c r="V904"/>
  <c r="W904"/>
  <c r="T905"/>
  <c r="U905"/>
  <c r="V905"/>
  <c r="W905"/>
  <c r="T906"/>
  <c r="U906"/>
  <c r="V906"/>
  <c r="W906"/>
  <c r="T907"/>
  <c r="U907"/>
  <c r="V907"/>
  <c r="W907"/>
  <c r="T908"/>
  <c r="U908"/>
  <c r="V908"/>
  <c r="W908"/>
  <c r="T909"/>
  <c r="U909"/>
  <c r="V909"/>
  <c r="W909"/>
  <c r="T910"/>
  <c r="U910"/>
  <c r="V910"/>
  <c r="W910"/>
  <c r="T911"/>
  <c r="U911"/>
  <c r="V911"/>
  <c r="W911"/>
  <c r="T912"/>
  <c r="U912"/>
  <c r="V912"/>
  <c r="W912"/>
  <c r="T913"/>
  <c r="U913"/>
  <c r="V913"/>
  <c r="W913"/>
  <c r="T914"/>
  <c r="U914"/>
  <c r="V914"/>
  <c r="W914"/>
  <c r="T915"/>
  <c r="U915"/>
  <c r="V915"/>
  <c r="W915"/>
  <c r="T916"/>
  <c r="U916"/>
  <c r="V916"/>
  <c r="W916"/>
  <c r="T917"/>
  <c r="U917"/>
  <c r="V917"/>
  <c r="W917"/>
  <c r="T918"/>
  <c r="U918"/>
  <c r="V918"/>
  <c r="W918"/>
  <c r="T919"/>
  <c r="U919"/>
  <c r="V919"/>
  <c r="W919"/>
  <c r="T920"/>
  <c r="U920"/>
  <c r="V920"/>
  <c r="W920"/>
  <c r="T921"/>
  <c r="U921"/>
  <c r="V921"/>
  <c r="W921"/>
  <c r="T922"/>
  <c r="U922"/>
  <c r="V922"/>
  <c r="W922"/>
  <c r="T923"/>
  <c r="U923"/>
  <c r="V923"/>
  <c r="W923"/>
  <c r="T924"/>
  <c r="U924"/>
  <c r="V924"/>
  <c r="W924"/>
  <c r="T925"/>
  <c r="U925"/>
  <c r="V925"/>
  <c r="W925"/>
  <c r="T926"/>
  <c r="U926"/>
  <c r="V926"/>
  <c r="W926"/>
  <c r="T927"/>
  <c r="U927"/>
  <c r="V927"/>
  <c r="W927"/>
  <c r="T928"/>
  <c r="U928"/>
  <c r="V928"/>
  <c r="W928"/>
  <c r="T929"/>
  <c r="U929"/>
  <c r="V929"/>
  <c r="W929"/>
  <c r="T930"/>
  <c r="U930"/>
  <c r="V930"/>
  <c r="W930"/>
  <c r="T931"/>
  <c r="U931"/>
  <c r="V931"/>
  <c r="W931"/>
  <c r="T932"/>
  <c r="U932"/>
  <c r="V932"/>
  <c r="W932"/>
  <c r="T933"/>
  <c r="U933"/>
  <c r="V933"/>
  <c r="W933"/>
  <c r="T934"/>
  <c r="U934"/>
  <c r="V934"/>
  <c r="W934"/>
  <c r="T935"/>
  <c r="U935"/>
  <c r="V935"/>
  <c r="W935"/>
  <c r="T936"/>
  <c r="U936"/>
  <c r="V936"/>
  <c r="W936"/>
  <c r="T937"/>
  <c r="U937"/>
  <c r="V937"/>
  <c r="W937"/>
  <c r="T938"/>
  <c r="U938"/>
  <c r="V938"/>
  <c r="W938"/>
  <c r="T939"/>
  <c r="U939"/>
  <c r="V939"/>
  <c r="W939"/>
  <c r="T940"/>
  <c r="U940"/>
  <c r="V940"/>
  <c r="W940"/>
  <c r="T941"/>
  <c r="U941"/>
  <c r="V941"/>
  <c r="W941"/>
  <c r="T942"/>
  <c r="U942"/>
  <c r="V942"/>
  <c r="W942"/>
  <c r="T943"/>
  <c r="U943"/>
  <c r="V943"/>
  <c r="W943"/>
  <c r="T944"/>
  <c r="U944"/>
  <c r="V944"/>
  <c r="W944"/>
  <c r="T945"/>
  <c r="U945"/>
  <c r="V945"/>
  <c r="W945"/>
  <c r="T946"/>
  <c r="U946"/>
  <c r="V946"/>
  <c r="W946"/>
  <c r="T947"/>
  <c r="U947"/>
  <c r="V947"/>
  <c r="W947"/>
  <c r="T948"/>
  <c r="U948"/>
  <c r="V948"/>
  <c r="W948"/>
  <c r="T949"/>
  <c r="U949"/>
  <c r="V949"/>
  <c r="W949"/>
  <c r="T950"/>
  <c r="U950"/>
  <c r="V950"/>
  <c r="W950"/>
  <c r="T951"/>
  <c r="U951"/>
  <c r="V951"/>
  <c r="W951"/>
  <c r="T952"/>
  <c r="U952"/>
  <c r="V952"/>
  <c r="W952"/>
  <c r="T953"/>
  <c r="U953"/>
  <c r="V953"/>
  <c r="W953"/>
  <c r="T954"/>
  <c r="U954"/>
  <c r="V954"/>
  <c r="W954"/>
  <c r="T955"/>
  <c r="U955"/>
  <c r="V955"/>
  <c r="W955"/>
  <c r="T956"/>
  <c r="U956"/>
  <c r="V956"/>
  <c r="W956"/>
  <c r="T957"/>
  <c r="U957"/>
  <c r="V957"/>
  <c r="W957"/>
  <c r="T958"/>
  <c r="U958"/>
  <c r="V958"/>
  <c r="W958"/>
  <c r="T959"/>
  <c r="U959"/>
  <c r="V959"/>
  <c r="W959"/>
  <c r="T960"/>
  <c r="U960"/>
  <c r="V960"/>
  <c r="W960"/>
  <c r="T961"/>
  <c r="U961"/>
  <c r="V961"/>
  <c r="W961"/>
  <c r="T962"/>
  <c r="U962"/>
  <c r="V962"/>
  <c r="W962"/>
  <c r="T963"/>
  <c r="U963"/>
  <c r="V963"/>
  <c r="W963"/>
  <c r="T964"/>
  <c r="U964"/>
  <c r="V964"/>
  <c r="W964"/>
  <c r="T965"/>
  <c r="U965"/>
  <c r="V965"/>
  <c r="W965"/>
  <c r="T966"/>
  <c r="U966"/>
  <c r="V966"/>
  <c r="W966"/>
  <c r="T967"/>
  <c r="U967"/>
  <c r="V967"/>
  <c r="W967"/>
  <c r="T968"/>
  <c r="U968"/>
  <c r="V968"/>
  <c r="W968"/>
  <c r="T969"/>
  <c r="U969"/>
  <c r="V969"/>
  <c r="W969"/>
  <c r="T970"/>
  <c r="U970"/>
  <c r="V970"/>
  <c r="W970"/>
  <c r="T971"/>
  <c r="U971"/>
  <c r="V971"/>
  <c r="W971"/>
  <c r="T972"/>
  <c r="U972"/>
  <c r="V972"/>
  <c r="W972"/>
  <c r="T973"/>
  <c r="U973"/>
  <c r="V973"/>
  <c r="W973"/>
  <c r="T974"/>
  <c r="U974"/>
  <c r="V974"/>
  <c r="W974"/>
  <c r="T975"/>
  <c r="U975"/>
  <c r="V975"/>
  <c r="W975"/>
  <c r="T976"/>
  <c r="U976"/>
  <c r="V976"/>
  <c r="W976"/>
  <c r="T977"/>
  <c r="U977"/>
  <c r="V977"/>
  <c r="W977"/>
  <c r="T978"/>
  <c r="U978"/>
  <c r="V978"/>
  <c r="W978"/>
  <c r="T979"/>
  <c r="U979"/>
  <c r="V979"/>
  <c r="W979"/>
  <c r="T980"/>
  <c r="U980"/>
  <c r="V980"/>
  <c r="W980"/>
  <c r="T981"/>
  <c r="U981"/>
  <c r="V981"/>
  <c r="W981"/>
  <c r="T982"/>
  <c r="U982"/>
  <c r="V982"/>
  <c r="W982"/>
  <c r="T983"/>
  <c r="U983"/>
  <c r="V983"/>
  <c r="W983"/>
  <c r="T984"/>
  <c r="U984"/>
  <c r="V984"/>
  <c r="W984"/>
  <c r="T985"/>
  <c r="U985"/>
  <c r="V985"/>
  <c r="W985"/>
  <c r="T986"/>
  <c r="U986"/>
  <c r="V986"/>
  <c r="W986"/>
  <c r="T987"/>
  <c r="U987"/>
  <c r="V987"/>
  <c r="W987"/>
  <c r="T988"/>
  <c r="U988"/>
  <c r="V988"/>
  <c r="W988"/>
  <c r="T989"/>
  <c r="U989"/>
  <c r="V989"/>
  <c r="W989"/>
  <c r="T990"/>
  <c r="U990"/>
  <c r="V990"/>
  <c r="W990"/>
  <c r="T991"/>
  <c r="U991"/>
  <c r="V991"/>
  <c r="W991"/>
  <c r="T992"/>
  <c r="U992"/>
  <c r="V992"/>
  <c r="W992"/>
  <c r="T993"/>
  <c r="U993"/>
  <c r="V993"/>
  <c r="W993"/>
  <c r="T994"/>
  <c r="U994"/>
  <c r="V994"/>
  <c r="W994"/>
  <c r="T995"/>
  <c r="U995"/>
  <c r="V995"/>
  <c r="W995"/>
  <c r="T996"/>
  <c r="U996"/>
  <c r="V996"/>
  <c r="W996"/>
  <c r="T997"/>
  <c r="U997"/>
  <c r="V997"/>
  <c r="W997"/>
  <c r="T998"/>
  <c r="U998"/>
  <c r="V998"/>
  <c r="W998"/>
  <c r="T999"/>
  <c r="U999"/>
  <c r="V999"/>
  <c r="W999"/>
  <c r="T1000"/>
  <c r="U1000"/>
  <c r="V1000"/>
  <c r="W1000"/>
  <c r="T1001"/>
  <c r="U1001"/>
  <c r="V1001"/>
  <c r="W1001"/>
  <c r="T1002"/>
  <c r="U1002"/>
  <c r="V1002"/>
  <c r="W1002"/>
  <c r="T1003"/>
  <c r="U1003"/>
  <c r="V1003"/>
  <c r="W1003"/>
  <c r="T1004"/>
  <c r="U1004"/>
  <c r="V1004"/>
  <c r="W1004"/>
  <c r="T1005"/>
  <c r="U1005"/>
  <c r="V1005"/>
  <c r="W1005"/>
  <c r="T1006"/>
  <c r="U1006"/>
  <c r="V1006"/>
  <c r="W1006"/>
  <c r="T1007"/>
  <c r="U1007"/>
  <c r="V1007"/>
  <c r="W1007"/>
  <c r="T1008"/>
  <c r="U1008"/>
  <c r="V1008"/>
  <c r="W1008"/>
  <c r="T1009"/>
  <c r="U1009"/>
  <c r="V1009"/>
  <c r="W1009"/>
  <c r="T1010"/>
  <c r="U1010"/>
  <c r="V1010"/>
  <c r="W1010"/>
  <c r="T1011"/>
  <c r="U1011"/>
  <c r="V1011"/>
  <c r="W1011"/>
  <c r="T1012"/>
  <c r="U1012"/>
  <c r="V1012"/>
  <c r="W1012"/>
  <c r="T1013"/>
  <c r="U1013"/>
  <c r="V1013"/>
  <c r="W1013"/>
  <c r="T1014"/>
  <c r="U1014"/>
  <c r="V1014"/>
  <c r="W1014"/>
  <c r="T1015"/>
  <c r="U1015"/>
  <c r="V1015"/>
  <c r="W1015"/>
  <c r="T1016"/>
  <c r="U1016"/>
  <c r="V1016"/>
  <c r="W1016"/>
  <c r="T1017"/>
  <c r="U1017"/>
  <c r="V1017"/>
  <c r="W1017"/>
  <c r="T1018"/>
  <c r="U1018"/>
  <c r="V1018"/>
  <c r="W1018"/>
  <c r="T1019"/>
  <c r="U1019"/>
  <c r="V1019"/>
  <c r="W1019"/>
  <c r="T1020"/>
  <c r="U1020"/>
  <c r="V1020"/>
  <c r="W1020"/>
  <c r="T1021"/>
  <c r="U1021"/>
  <c r="V1021"/>
  <c r="W1021"/>
  <c r="T1022"/>
  <c r="U1022"/>
  <c r="V1022"/>
  <c r="W1022"/>
  <c r="T1023"/>
  <c r="U1023"/>
  <c r="V1023"/>
  <c r="W1023"/>
  <c r="T1024"/>
  <c r="U1024"/>
  <c r="V1024"/>
  <c r="W1024"/>
  <c r="T1025"/>
  <c r="U1025"/>
  <c r="V1025"/>
  <c r="W1025"/>
  <c r="T1026"/>
  <c r="U1026"/>
  <c r="V1026"/>
  <c r="W1026"/>
  <c r="T1027"/>
  <c r="U1027"/>
  <c r="V1027"/>
  <c r="W1027"/>
  <c r="T1028"/>
  <c r="U1028"/>
  <c r="V1028"/>
  <c r="W1028"/>
  <c r="T1029"/>
  <c r="U1029"/>
  <c r="V1029"/>
  <c r="W1029"/>
  <c r="T1030"/>
  <c r="U1030"/>
  <c r="V1030"/>
  <c r="W1030"/>
  <c r="T1031"/>
  <c r="U1031"/>
  <c r="V1031"/>
  <c r="W1031"/>
  <c r="T1032"/>
  <c r="U1032"/>
  <c r="V1032"/>
  <c r="W1032"/>
  <c r="T1033"/>
  <c r="U1033"/>
  <c r="V1033"/>
  <c r="W1033"/>
  <c r="T1034"/>
  <c r="U1034"/>
  <c r="V1034"/>
  <c r="W1034"/>
  <c r="T1035"/>
  <c r="U1035"/>
  <c r="V1035"/>
  <c r="W1035"/>
  <c r="T1036"/>
  <c r="U1036"/>
  <c r="V1036"/>
  <c r="W1036"/>
  <c r="T1037"/>
  <c r="U1037"/>
  <c r="V1037"/>
  <c r="W1037"/>
  <c r="T1038"/>
  <c r="U1038"/>
  <c r="V1038"/>
  <c r="W1038"/>
  <c r="T1039"/>
  <c r="U1039"/>
  <c r="V1039"/>
  <c r="W1039"/>
  <c r="T1040"/>
  <c r="U1040"/>
  <c r="V1040"/>
  <c r="W1040"/>
  <c r="T1041"/>
  <c r="U1041"/>
  <c r="V1041"/>
  <c r="W1041"/>
  <c r="T1042"/>
  <c r="U1042"/>
  <c r="V1042"/>
  <c r="W1042"/>
  <c r="T1043"/>
  <c r="U1043"/>
  <c r="V1043"/>
  <c r="W1043"/>
  <c r="T1044"/>
  <c r="U1044"/>
  <c r="V1044"/>
  <c r="W1044"/>
  <c r="T1045"/>
  <c r="U1045"/>
  <c r="V1045"/>
  <c r="W1045"/>
  <c r="T1046"/>
  <c r="U1046"/>
  <c r="V1046"/>
  <c r="W1046"/>
  <c r="T1047"/>
  <c r="U1047"/>
  <c r="V1047"/>
  <c r="W1047"/>
  <c r="T1048"/>
  <c r="U1048"/>
  <c r="V1048"/>
  <c r="W1048"/>
  <c r="T1049"/>
  <c r="U1049"/>
  <c r="V1049"/>
  <c r="W1049"/>
  <c r="T1050"/>
  <c r="U1050"/>
  <c r="V1050"/>
  <c r="W1050"/>
  <c r="T1051"/>
  <c r="U1051"/>
  <c r="V1051"/>
  <c r="W1051"/>
  <c r="T1052"/>
  <c r="U1052"/>
  <c r="V1052"/>
  <c r="W1052"/>
  <c r="T1053"/>
  <c r="U1053"/>
  <c r="V1053"/>
  <c r="W1053"/>
  <c r="T1054"/>
  <c r="U1054"/>
  <c r="V1054"/>
  <c r="W1054"/>
  <c r="T1055"/>
  <c r="U1055"/>
  <c r="V1055"/>
  <c r="W1055"/>
  <c r="T1056"/>
  <c r="U1056"/>
  <c r="V1056"/>
  <c r="W1056"/>
  <c r="T1057"/>
  <c r="U1057"/>
  <c r="V1057"/>
  <c r="W1057"/>
  <c r="T1058"/>
  <c r="U1058"/>
  <c r="V1058"/>
  <c r="W1058"/>
  <c r="T1059"/>
  <c r="U1059"/>
  <c r="V1059"/>
  <c r="W1059"/>
  <c r="T1060"/>
  <c r="U1060"/>
  <c r="V1060"/>
  <c r="W1060"/>
  <c r="T1061"/>
  <c r="U1061"/>
  <c r="V1061"/>
  <c r="W1061"/>
  <c r="T1062"/>
  <c r="U1062"/>
  <c r="V1062"/>
  <c r="W1062"/>
  <c r="T1063"/>
  <c r="U1063"/>
  <c r="V1063"/>
  <c r="W1063"/>
  <c r="T1064"/>
  <c r="U1064"/>
  <c r="V1064"/>
  <c r="W1064"/>
  <c r="T1065"/>
  <c r="U1065"/>
  <c r="V1065"/>
  <c r="W1065"/>
  <c r="T1066"/>
  <c r="U1066"/>
  <c r="V1066"/>
  <c r="W1066"/>
  <c r="T1067"/>
  <c r="U1067"/>
  <c r="V1067"/>
  <c r="W1067"/>
  <c r="T1068"/>
  <c r="U1068"/>
  <c r="V1068"/>
  <c r="W1068"/>
  <c r="T1069"/>
  <c r="U1069"/>
  <c r="V1069"/>
  <c r="W1069"/>
  <c r="T1070"/>
  <c r="U1070"/>
  <c r="V1070"/>
  <c r="W1070"/>
  <c r="T1071"/>
  <c r="U1071"/>
  <c r="V1071"/>
  <c r="W1071"/>
  <c r="T1072"/>
  <c r="U1072"/>
  <c r="V1072"/>
  <c r="W1072"/>
  <c r="T1073"/>
  <c r="U1073"/>
  <c r="V1073"/>
  <c r="W1073"/>
  <c r="T1074"/>
  <c r="U1074"/>
  <c r="V1074"/>
  <c r="W1074"/>
  <c r="T1075"/>
  <c r="U1075"/>
  <c r="V1075"/>
  <c r="W1075"/>
  <c r="T1076"/>
  <c r="U1076"/>
  <c r="V1076"/>
  <c r="W1076"/>
  <c r="T1077"/>
  <c r="U1077"/>
  <c r="V1077"/>
  <c r="W1077"/>
  <c r="T1078"/>
  <c r="U1078"/>
  <c r="V1078"/>
  <c r="W1078"/>
  <c r="T1079"/>
  <c r="U1079"/>
  <c r="V1079"/>
  <c r="W1079"/>
  <c r="T1080"/>
  <c r="U1080"/>
  <c r="V1080"/>
  <c r="W1080"/>
  <c r="T1081"/>
  <c r="U1081"/>
  <c r="V1081"/>
  <c r="W1081"/>
  <c r="T1082"/>
  <c r="U1082"/>
  <c r="V1082"/>
  <c r="W1082"/>
  <c r="T1083"/>
  <c r="U1083"/>
  <c r="V1083"/>
  <c r="W1083"/>
  <c r="T1084"/>
  <c r="U1084"/>
  <c r="V1084"/>
  <c r="W1084"/>
  <c r="T1085"/>
  <c r="U1085"/>
  <c r="V1085"/>
  <c r="W1085"/>
  <c r="T1086"/>
  <c r="U1086"/>
  <c r="V1086"/>
  <c r="W1086"/>
  <c r="T1087"/>
  <c r="U1087"/>
  <c r="V1087"/>
  <c r="W1087"/>
  <c r="T1088"/>
  <c r="U1088"/>
  <c r="V1088"/>
  <c r="W1088"/>
  <c r="T1089"/>
  <c r="U1089"/>
  <c r="V1089"/>
  <c r="W1089"/>
  <c r="T1090"/>
  <c r="U1090"/>
  <c r="V1090"/>
  <c r="W1090"/>
  <c r="T1091"/>
  <c r="U1091"/>
  <c r="V1091"/>
  <c r="W1091"/>
  <c r="T1092"/>
  <c r="U1092"/>
  <c r="V1092"/>
  <c r="W1092"/>
  <c r="T1093"/>
  <c r="U1093"/>
  <c r="V1093"/>
  <c r="W1093"/>
  <c r="T1094"/>
  <c r="U1094"/>
  <c r="V1094"/>
  <c r="W1094"/>
  <c r="T1095"/>
  <c r="U1095"/>
  <c r="V1095"/>
  <c r="W1095"/>
  <c r="T1096"/>
  <c r="U1096"/>
  <c r="V1096"/>
  <c r="W1096"/>
  <c r="T1097"/>
  <c r="U1097"/>
  <c r="V1097"/>
  <c r="W1097"/>
  <c r="T1098"/>
  <c r="U1098"/>
  <c r="V1098"/>
  <c r="W1098"/>
  <c r="T1099"/>
  <c r="U1099"/>
  <c r="V1099"/>
  <c r="W1099"/>
  <c r="T1100"/>
  <c r="U1100"/>
  <c r="V1100"/>
  <c r="W1100"/>
  <c r="T1101"/>
  <c r="U1101"/>
  <c r="V1101"/>
  <c r="W1101"/>
  <c r="T1102"/>
  <c r="U1102"/>
  <c r="V1102"/>
  <c r="W1102"/>
  <c r="T1103"/>
  <c r="U1103"/>
  <c r="V1103"/>
  <c r="W1103"/>
  <c r="T1104"/>
  <c r="U1104"/>
  <c r="V1104"/>
  <c r="W1104"/>
  <c r="T1105"/>
  <c r="U1105"/>
  <c r="V1105"/>
  <c r="W1105"/>
  <c r="T1106"/>
  <c r="U1106"/>
  <c r="V1106"/>
  <c r="W1106"/>
  <c r="T1107"/>
  <c r="U1107"/>
  <c r="V1107"/>
  <c r="W1107"/>
  <c r="T1108"/>
  <c r="U1108"/>
  <c r="V1108"/>
  <c r="W1108"/>
  <c r="T1109"/>
  <c r="U1109"/>
  <c r="V1109"/>
  <c r="W1109"/>
  <c r="T1110"/>
  <c r="U1110"/>
  <c r="V1110"/>
  <c r="W1110"/>
  <c r="T1111"/>
  <c r="U1111"/>
  <c r="V1111"/>
  <c r="W1111"/>
  <c r="T1112"/>
  <c r="U1112"/>
  <c r="V1112"/>
  <c r="W1112"/>
  <c r="T1113"/>
  <c r="U1113"/>
  <c r="V1113"/>
  <c r="W1113"/>
  <c r="T1114"/>
  <c r="U1114"/>
  <c r="V1114"/>
  <c r="W1114"/>
  <c r="T1115"/>
  <c r="U1115"/>
  <c r="V1115"/>
  <c r="W1115"/>
  <c r="T1116"/>
  <c r="U1116"/>
  <c r="V1116"/>
  <c r="W1116"/>
  <c r="T1117"/>
  <c r="U1117"/>
  <c r="V1117"/>
  <c r="W1117"/>
  <c r="T1118"/>
  <c r="U1118"/>
  <c r="V1118"/>
  <c r="W1118"/>
  <c r="T1119"/>
  <c r="U1119"/>
  <c r="V1119"/>
  <c r="W1119"/>
  <c r="T1120"/>
  <c r="U1120"/>
  <c r="V1120"/>
  <c r="W1120"/>
  <c r="T1121"/>
  <c r="U1121"/>
  <c r="V1121"/>
  <c r="W1121"/>
  <c r="T1122"/>
  <c r="U1122"/>
  <c r="V1122"/>
  <c r="W1122"/>
  <c r="T1123"/>
  <c r="U1123"/>
  <c r="V1123"/>
  <c r="W1123"/>
  <c r="T1124"/>
  <c r="U1124"/>
  <c r="V1124"/>
  <c r="W1124"/>
  <c r="T1125"/>
  <c r="U1125"/>
  <c r="V1125"/>
  <c r="W1125"/>
  <c r="T1126"/>
  <c r="U1126"/>
  <c r="V1126"/>
  <c r="W1126"/>
  <c r="T1127"/>
  <c r="U1127"/>
  <c r="V1127"/>
  <c r="W1127"/>
  <c r="T1128"/>
  <c r="U1128"/>
  <c r="V1128"/>
  <c r="W1128"/>
  <c r="T1129"/>
  <c r="U1129"/>
  <c r="V1129"/>
  <c r="W1129"/>
  <c r="T1130"/>
  <c r="U1130"/>
  <c r="V1130"/>
  <c r="W1130"/>
  <c r="T1131"/>
  <c r="U1131"/>
  <c r="V1131"/>
  <c r="W1131"/>
  <c r="T1132"/>
  <c r="U1132"/>
  <c r="V1132"/>
  <c r="W1132"/>
  <c r="T1133"/>
  <c r="U1133"/>
  <c r="V1133"/>
  <c r="W1133"/>
  <c r="T1134"/>
  <c r="U1134"/>
  <c r="V1134"/>
  <c r="W1134"/>
  <c r="T1135"/>
  <c r="U1135"/>
  <c r="V1135"/>
  <c r="W1135"/>
  <c r="T1136"/>
  <c r="U1136"/>
  <c r="V1136"/>
  <c r="W1136"/>
  <c r="T1137"/>
  <c r="U1137"/>
  <c r="V1137"/>
  <c r="W1137"/>
  <c r="T1138"/>
  <c r="U1138"/>
  <c r="V1138"/>
  <c r="W1138"/>
  <c r="T1139"/>
  <c r="U1139"/>
  <c r="V1139"/>
  <c r="W1139"/>
  <c r="T1140"/>
  <c r="U1140"/>
  <c r="V1140"/>
  <c r="W1140"/>
  <c r="T1141"/>
  <c r="U1141"/>
  <c r="V1141"/>
  <c r="W1141"/>
  <c r="T1142"/>
  <c r="U1142"/>
  <c r="V1142"/>
  <c r="W1142"/>
  <c r="T1143"/>
  <c r="U1143"/>
  <c r="V1143"/>
  <c r="W1143"/>
  <c r="T1144"/>
  <c r="U1144"/>
  <c r="V1144"/>
  <c r="W1144"/>
  <c r="T1145"/>
  <c r="U1145"/>
  <c r="V1145"/>
  <c r="W1145"/>
  <c r="T1146"/>
  <c r="U1146"/>
  <c r="V1146"/>
  <c r="W1146"/>
  <c r="T1147"/>
  <c r="U1147"/>
  <c r="V1147"/>
  <c r="W1147"/>
  <c r="T1148"/>
  <c r="U1148"/>
  <c r="V1148"/>
  <c r="W1148"/>
  <c r="T1149"/>
  <c r="U1149"/>
  <c r="V1149"/>
  <c r="W1149"/>
  <c r="T1150"/>
  <c r="U1150"/>
  <c r="V1150"/>
  <c r="W1150"/>
  <c r="T1151"/>
  <c r="U1151"/>
  <c r="V1151"/>
  <c r="W1151"/>
  <c r="T1152"/>
  <c r="U1152"/>
  <c r="V1152"/>
  <c r="W1152"/>
  <c r="T1153"/>
  <c r="U1153"/>
  <c r="V1153"/>
  <c r="W1153"/>
  <c r="T1154"/>
  <c r="U1154"/>
  <c r="V1154"/>
  <c r="W1154"/>
  <c r="T1155"/>
  <c r="U1155"/>
  <c r="V1155"/>
  <c r="W1155"/>
  <c r="T1156"/>
  <c r="U1156"/>
  <c r="V1156"/>
  <c r="W1156"/>
  <c r="T1157"/>
  <c r="U1157"/>
  <c r="V1157"/>
  <c r="W1157"/>
  <c r="T1158"/>
  <c r="U1158"/>
  <c r="V1158"/>
  <c r="W1158"/>
  <c r="T1159"/>
  <c r="U1159"/>
  <c r="V1159"/>
  <c r="W1159"/>
  <c r="T1160"/>
  <c r="U1160"/>
  <c r="V1160"/>
  <c r="W1160"/>
  <c r="T1161"/>
  <c r="U1161"/>
  <c r="V1161"/>
  <c r="W1161"/>
  <c r="T1162"/>
  <c r="U1162"/>
  <c r="V1162"/>
  <c r="W1162"/>
  <c r="T1163"/>
  <c r="U1163"/>
  <c r="V1163"/>
  <c r="W1163"/>
  <c r="T1164"/>
  <c r="U1164"/>
  <c r="V1164"/>
  <c r="W1164"/>
  <c r="T1165"/>
  <c r="U1165"/>
  <c r="V1165"/>
  <c r="W1165"/>
  <c r="T1166"/>
  <c r="U1166"/>
  <c r="V1166"/>
  <c r="W1166"/>
  <c r="T1167"/>
  <c r="U1167"/>
  <c r="V1167"/>
  <c r="W1167"/>
  <c r="T1168"/>
  <c r="U1168"/>
  <c r="V1168"/>
  <c r="W1168"/>
  <c r="T1169"/>
  <c r="U1169"/>
  <c r="V1169"/>
  <c r="W1169"/>
  <c r="T1170"/>
  <c r="U1170"/>
  <c r="V1170"/>
  <c r="W1170"/>
  <c r="T1171"/>
  <c r="U1171"/>
  <c r="V1171"/>
  <c r="W1171"/>
  <c r="T1172"/>
  <c r="U1172"/>
  <c r="V1172"/>
  <c r="W1172"/>
  <c r="T1173"/>
  <c r="U1173" s="1"/>
  <c r="V1173"/>
  <c r="W1173"/>
  <c r="T1174"/>
  <c r="U1174"/>
  <c r="V1174"/>
  <c r="W1174"/>
  <c r="T1175"/>
  <c r="U1175"/>
  <c r="V1175"/>
  <c r="W1175"/>
  <c r="T1176"/>
  <c r="U1176"/>
  <c r="V1176"/>
  <c r="W1176"/>
  <c r="T1177"/>
  <c r="U1177" s="1"/>
  <c r="V1177"/>
  <c r="W1177"/>
  <c r="T1178"/>
  <c r="U1178" s="1"/>
  <c r="V1178"/>
  <c r="W1178"/>
  <c r="T1179"/>
  <c r="U1179" s="1"/>
  <c r="V1179"/>
  <c r="W1179"/>
  <c r="T1180"/>
  <c r="U1180" s="1"/>
  <c r="V1180"/>
  <c r="T1181"/>
  <c r="U1181" s="1"/>
  <c r="V1181"/>
  <c r="T1182"/>
  <c r="U1182" s="1"/>
  <c r="V1182"/>
  <c r="T1183"/>
  <c r="U1183" s="1"/>
  <c r="V1183"/>
  <c r="T1184"/>
  <c r="U1184" s="1"/>
  <c r="V1184"/>
  <c r="T1185"/>
  <c r="U1185" s="1"/>
  <c r="V1185"/>
  <c r="T1186"/>
  <c r="U1186" s="1"/>
  <c r="V1186"/>
  <c r="T1187"/>
  <c r="U1187" s="1"/>
  <c r="V1187"/>
  <c r="T1188"/>
  <c r="U1188" s="1"/>
  <c r="V1188"/>
  <c r="T1189"/>
  <c r="U1189" s="1"/>
  <c r="V1189"/>
  <c r="T1190"/>
  <c r="U1190" s="1"/>
  <c r="V1190"/>
  <c r="T1191"/>
  <c r="U1191" s="1"/>
  <c r="V1191"/>
  <c r="T1192"/>
  <c r="U1192" s="1"/>
  <c r="V1192"/>
  <c r="T1193"/>
  <c r="U1193" s="1"/>
  <c r="V1193"/>
  <c r="T1194"/>
  <c r="U1194" s="1"/>
  <c r="V1194"/>
  <c r="T1195"/>
  <c r="U1195" s="1"/>
  <c r="V1195"/>
  <c r="T1196"/>
  <c r="U1196" s="1"/>
  <c r="V1196"/>
  <c r="T1197"/>
  <c r="U1197" s="1"/>
  <c r="V1197"/>
  <c r="T1198"/>
  <c r="U1198" s="1"/>
  <c r="V1198"/>
  <c r="T1199"/>
  <c r="U1199" s="1"/>
  <c r="V1199"/>
  <c r="T1200"/>
  <c r="U1200" s="1"/>
  <c r="V1200"/>
  <c r="T1201"/>
  <c r="U1201" s="1"/>
  <c r="V1201"/>
  <c r="T1202"/>
  <c r="U1202" s="1"/>
  <c r="V1202"/>
  <c r="T1203"/>
  <c r="U1203" s="1"/>
  <c r="V1203"/>
  <c r="T1204"/>
  <c r="U1204" s="1"/>
  <c r="V1204"/>
  <c r="T1205"/>
  <c r="U1205" s="1"/>
  <c r="V1205"/>
  <c r="T1206"/>
  <c r="U1206" s="1"/>
  <c r="V1206"/>
  <c r="T1207"/>
  <c r="U1207" s="1"/>
  <c r="V1207"/>
  <c r="T1208"/>
  <c r="U1208" s="1"/>
  <c r="V1208"/>
  <c r="T1209"/>
  <c r="U1209" s="1"/>
  <c r="V1209"/>
  <c r="T1210"/>
  <c r="U1210" s="1"/>
  <c r="V1210"/>
  <c r="T1211"/>
  <c r="U1211" s="1"/>
  <c r="V1211"/>
  <c r="T1212"/>
  <c r="U1212" s="1"/>
  <c r="V1212"/>
  <c r="T1213"/>
  <c r="U1213" s="1"/>
  <c r="V1213"/>
  <c r="T1214"/>
  <c r="U1214" s="1"/>
  <c r="V1214"/>
  <c r="T1215"/>
  <c r="U1215" s="1"/>
  <c r="V1215"/>
  <c r="T1216"/>
  <c r="U1216" s="1"/>
  <c r="V1216"/>
  <c r="T1217"/>
  <c r="U1217" s="1"/>
  <c r="V1217"/>
  <c r="T1218"/>
  <c r="U1218" s="1"/>
  <c r="V1218"/>
  <c r="T1219"/>
  <c r="U1219" s="1"/>
  <c r="V1219"/>
  <c r="T1220"/>
  <c r="U1220" s="1"/>
  <c r="V1220"/>
  <c r="T1221"/>
  <c r="U1221" s="1"/>
  <c r="V1221"/>
  <c r="T1222"/>
  <c r="U1222" s="1"/>
  <c r="V1222"/>
  <c r="T1223"/>
  <c r="U1223" s="1"/>
  <c r="V1223"/>
  <c r="T1224"/>
  <c r="U1224" s="1"/>
  <c r="V1224"/>
  <c r="T1225"/>
  <c r="U1225" s="1"/>
  <c r="V1225"/>
  <c r="T1226"/>
  <c r="U1226" s="1"/>
  <c r="V1226"/>
  <c r="T1227"/>
  <c r="U1227" s="1"/>
  <c r="V1227"/>
  <c r="T1228"/>
  <c r="U1228" s="1"/>
  <c r="V1228"/>
  <c r="T1229"/>
  <c r="U1229" s="1"/>
  <c r="V1229"/>
  <c r="T1230"/>
  <c r="U1230" s="1"/>
  <c r="V1230"/>
  <c r="T1231"/>
  <c r="U1231" s="1"/>
  <c r="V1231"/>
  <c r="T1232"/>
  <c r="U1232" s="1"/>
  <c r="V1232"/>
  <c r="T1233"/>
  <c r="U1233" s="1"/>
  <c r="V1233"/>
  <c r="T1234"/>
  <c r="U1234" s="1"/>
  <c r="V1234"/>
  <c r="T1235"/>
  <c r="U1235" s="1"/>
  <c r="V1235"/>
  <c r="T1236"/>
  <c r="U1236" s="1"/>
  <c r="V1236"/>
  <c r="T1237"/>
  <c r="U1237" s="1"/>
  <c r="V1237"/>
  <c r="T1238"/>
  <c r="U1238" s="1"/>
  <c r="V1238"/>
  <c r="T1239"/>
  <c r="U1239" s="1"/>
  <c r="V1239"/>
  <c r="T1240"/>
  <c r="U1240" s="1"/>
  <c r="V1240"/>
  <c r="T1241"/>
  <c r="U1241" s="1"/>
  <c r="V1241"/>
  <c r="T1242"/>
  <c r="U1242" s="1"/>
  <c r="V1242"/>
  <c r="T1243"/>
  <c r="U1243" s="1"/>
  <c r="V1243"/>
  <c r="T1244"/>
  <c r="U1244" s="1"/>
  <c r="V1244"/>
  <c r="T1245"/>
  <c r="U1245" s="1"/>
  <c r="V1245"/>
  <c r="T1246"/>
  <c r="U1246" s="1"/>
  <c r="V1246"/>
  <c r="T1247"/>
  <c r="U1247" s="1"/>
  <c r="V1247"/>
  <c r="T1248"/>
  <c r="U1248" s="1"/>
  <c r="V1248"/>
  <c r="T1249"/>
  <c r="U1249" s="1"/>
  <c r="V1249"/>
  <c r="T1250"/>
  <c r="U1250" s="1"/>
  <c r="V1250"/>
  <c r="T1251"/>
  <c r="U1251" s="1"/>
  <c r="V1251"/>
  <c r="T1252"/>
  <c r="U1252" s="1"/>
  <c r="V1252"/>
  <c r="T1253"/>
  <c r="U1253" s="1"/>
  <c r="V1253"/>
  <c r="T1254"/>
  <c r="U1254" s="1"/>
  <c r="V1254"/>
  <c r="T1255"/>
  <c r="U1255" s="1"/>
  <c r="V1255"/>
  <c r="T1256"/>
  <c r="U1256" s="1"/>
  <c r="V1256"/>
  <c r="T1257"/>
  <c r="U1257" s="1"/>
  <c r="V1257"/>
  <c r="T1258"/>
  <c r="U1258" s="1"/>
  <c r="V1258"/>
  <c r="T1259"/>
  <c r="U1259" s="1"/>
  <c r="V1259"/>
  <c r="T1260"/>
  <c r="U1260" s="1"/>
  <c r="V1260"/>
  <c r="T1261"/>
  <c r="U1261" s="1"/>
  <c r="V1261"/>
  <c r="T1262"/>
  <c r="U1262" s="1"/>
  <c r="V1262"/>
  <c r="T1263"/>
  <c r="U1263" s="1"/>
  <c r="V1263"/>
  <c r="T1264"/>
  <c r="U1264" s="1"/>
  <c r="V1264"/>
  <c r="T1265"/>
  <c r="U1265" s="1"/>
  <c r="V1265"/>
  <c r="T1266"/>
  <c r="U1266" s="1"/>
  <c r="V1266"/>
  <c r="T1267"/>
  <c r="U1267" s="1"/>
  <c r="V1267"/>
  <c r="T1268"/>
  <c r="U1268" s="1"/>
  <c r="V1268"/>
  <c r="T1269"/>
  <c r="U1269" s="1"/>
  <c r="V1269"/>
  <c r="T1270"/>
  <c r="U1270" s="1"/>
  <c r="V1270"/>
  <c r="T1271"/>
  <c r="U1271" s="1"/>
  <c r="V1271"/>
  <c r="T1272"/>
  <c r="U1272" s="1"/>
  <c r="V1272"/>
  <c r="T1273"/>
  <c r="U1273" s="1"/>
  <c r="V1273"/>
  <c r="T1274"/>
  <c r="U1274" s="1"/>
  <c r="V1274"/>
  <c r="T1275"/>
  <c r="U1275" s="1"/>
  <c r="V1275"/>
  <c r="T1276"/>
  <c r="U1276" s="1"/>
  <c r="V1276"/>
  <c r="T1277"/>
  <c r="U1277" s="1"/>
  <c r="V1277"/>
  <c r="T1278"/>
  <c r="U1278" s="1"/>
  <c r="V1278"/>
  <c r="T1279"/>
  <c r="U1279" s="1"/>
  <c r="V1279"/>
  <c r="T1280"/>
  <c r="U1280" s="1"/>
  <c r="V1280"/>
  <c r="T1281"/>
  <c r="U1281" s="1"/>
  <c r="V1281"/>
  <c r="T1282"/>
  <c r="U1282" s="1"/>
  <c r="V1282"/>
  <c r="T1283"/>
  <c r="U1283" s="1"/>
  <c r="V1283"/>
  <c r="T1284"/>
  <c r="U1284" s="1"/>
  <c r="V1284"/>
  <c r="T1285"/>
  <c r="U1285" s="1"/>
  <c r="V1285"/>
  <c r="T1286"/>
  <c r="U1286" s="1"/>
  <c r="V1286"/>
  <c r="T1287"/>
  <c r="U1287" s="1"/>
  <c r="V1287"/>
  <c r="T1288"/>
  <c r="U1288" s="1"/>
  <c r="V1288"/>
  <c r="T1289"/>
  <c r="U1289" s="1"/>
  <c r="V1289"/>
  <c r="T1290"/>
  <c r="U1290" s="1"/>
  <c r="V1290"/>
  <c r="T1291"/>
  <c r="U1291" s="1"/>
  <c r="V1291"/>
  <c r="T1292"/>
  <c r="U1292" s="1"/>
  <c r="V1292"/>
  <c r="T1293"/>
  <c r="U1293" s="1"/>
  <c r="V1293"/>
  <c r="T1294"/>
  <c r="U1294" s="1"/>
  <c r="V1294"/>
  <c r="T1295"/>
  <c r="U1295" s="1"/>
  <c r="V1295"/>
  <c r="T1296"/>
  <c r="U1296" s="1"/>
  <c r="V1296"/>
  <c r="T1297"/>
  <c r="U1297" s="1"/>
  <c r="V1297"/>
  <c r="T1298"/>
  <c r="U1298" s="1"/>
  <c r="V1298"/>
  <c r="T1299"/>
  <c r="U1299" s="1"/>
  <c r="V1299"/>
  <c r="T1300"/>
  <c r="U1300" s="1"/>
  <c r="V1300"/>
  <c r="T1301"/>
  <c r="U1301" s="1"/>
  <c r="V1301"/>
  <c r="T1302"/>
  <c r="U1302" s="1"/>
  <c r="V1302"/>
  <c r="T1303"/>
  <c r="U1303" s="1"/>
  <c r="V1303"/>
  <c r="T1304"/>
  <c r="U1304" s="1"/>
  <c r="V1304"/>
  <c r="T1305"/>
  <c r="U1305" s="1"/>
  <c r="V1305"/>
  <c r="T1306"/>
  <c r="U1306" s="1"/>
  <c r="V1306"/>
  <c r="T1307"/>
  <c r="U1307" s="1"/>
  <c r="V1307"/>
  <c r="T1308"/>
  <c r="U1308" s="1"/>
  <c r="V1308"/>
  <c r="T1309"/>
  <c r="U1309" s="1"/>
  <c r="V1309"/>
  <c r="T1310"/>
  <c r="U1310" s="1"/>
  <c r="V1310"/>
  <c r="T1311"/>
  <c r="U1311" s="1"/>
  <c r="V1311"/>
  <c r="T1312"/>
  <c r="U1312" s="1"/>
  <c r="V1312"/>
  <c r="T1313"/>
  <c r="U1313" s="1"/>
  <c r="V1313"/>
  <c r="T1314"/>
  <c r="U1314" s="1"/>
  <c r="V1314"/>
  <c r="T1315"/>
  <c r="U1315" s="1"/>
  <c r="V1315"/>
  <c r="T1316"/>
  <c r="U1316" s="1"/>
  <c r="V1316"/>
  <c r="T1317"/>
  <c r="U1317" s="1"/>
  <c r="V1317"/>
  <c r="T1318"/>
  <c r="U1318" s="1"/>
  <c r="V1318"/>
  <c r="T1319"/>
  <c r="U1319" s="1"/>
  <c r="V1319"/>
  <c r="T1320"/>
  <c r="U1320" s="1"/>
  <c r="V1320"/>
  <c r="T1321"/>
  <c r="U1321" s="1"/>
  <c r="V1321"/>
  <c r="T1322"/>
  <c r="U1322" s="1"/>
  <c r="V1322"/>
  <c r="T1323"/>
  <c r="U1323" s="1"/>
  <c r="V1323"/>
  <c r="T1324"/>
  <c r="U1324" s="1"/>
  <c r="V1324"/>
  <c r="T1325"/>
  <c r="U1325" s="1"/>
  <c r="V1325"/>
  <c r="T1326"/>
  <c r="U1326" s="1"/>
  <c r="V1326"/>
  <c r="T1327"/>
  <c r="U1327" s="1"/>
  <c r="V1327"/>
  <c r="T1328"/>
  <c r="U1328" s="1"/>
  <c r="V1328"/>
  <c r="T1329"/>
  <c r="U1329" s="1"/>
  <c r="V1329"/>
  <c r="T1330"/>
  <c r="U1330" s="1"/>
  <c r="V1330"/>
  <c r="T1331"/>
  <c r="U1331" s="1"/>
  <c r="V1331"/>
  <c r="T1332"/>
  <c r="U1332" s="1"/>
  <c r="V1332"/>
  <c r="T1333"/>
  <c r="U1333" s="1"/>
  <c r="V1333"/>
  <c r="T1334"/>
  <c r="U1334" s="1"/>
  <c r="V1334"/>
  <c r="T1335"/>
  <c r="U1335" s="1"/>
  <c r="V1335"/>
  <c r="T1336"/>
  <c r="U1336" s="1"/>
  <c r="V1336"/>
  <c r="T1337"/>
  <c r="U1337" s="1"/>
  <c r="V1337"/>
  <c r="T1338"/>
  <c r="U1338" s="1"/>
  <c r="V1338"/>
  <c r="T1339"/>
  <c r="U1339" s="1"/>
  <c r="V1339"/>
  <c r="T1340"/>
  <c r="U1340" s="1"/>
  <c r="V1340"/>
  <c r="T1341"/>
  <c r="U1341" s="1"/>
  <c r="V1341"/>
  <c r="T1342"/>
  <c r="U1342" s="1"/>
  <c r="V1342"/>
  <c r="T1343"/>
  <c r="U1343" s="1"/>
  <c r="V1343"/>
  <c r="T1344"/>
  <c r="U1344" s="1"/>
  <c r="V1344"/>
  <c r="T1345"/>
  <c r="U1345" s="1"/>
  <c r="V1345"/>
  <c r="T1346"/>
  <c r="U1346" s="1"/>
  <c r="V1346"/>
  <c r="T1347"/>
  <c r="U1347" s="1"/>
  <c r="V1347"/>
  <c r="T1348"/>
  <c r="U1348" s="1"/>
  <c r="V1348"/>
  <c r="T1349"/>
  <c r="U1349" s="1"/>
  <c r="V1349"/>
  <c r="T1350"/>
  <c r="U1350" s="1"/>
  <c r="V1350"/>
  <c r="T1351"/>
  <c r="U1351" s="1"/>
  <c r="V1351"/>
  <c r="T1352"/>
  <c r="U1352" s="1"/>
  <c r="V1352"/>
  <c r="T1353"/>
  <c r="U1353" s="1"/>
  <c r="V1353"/>
  <c r="T1354"/>
  <c r="U1354" s="1"/>
  <c r="V1354"/>
  <c r="T1355"/>
  <c r="U1355" s="1"/>
  <c r="V1355"/>
  <c r="T1356"/>
  <c r="U1356" s="1"/>
  <c r="V1356"/>
  <c r="T1357"/>
  <c r="U1357" s="1"/>
  <c r="V1357"/>
  <c r="T1358"/>
  <c r="U1358" s="1"/>
  <c r="V1358"/>
  <c r="T1359"/>
  <c r="U1359" s="1"/>
  <c r="V1359"/>
  <c r="T1360"/>
  <c r="U1360" s="1"/>
  <c r="V1360"/>
  <c r="T1361"/>
  <c r="U1361" s="1"/>
  <c r="V1361"/>
  <c r="T1362"/>
  <c r="U1362" s="1"/>
  <c r="V1362"/>
  <c r="T1363"/>
  <c r="U1363" s="1"/>
  <c r="V1363"/>
  <c r="T1364"/>
  <c r="U1364" s="1"/>
  <c r="V1364"/>
  <c r="T1365"/>
  <c r="U1365" s="1"/>
  <c r="V1365"/>
  <c r="T1366"/>
  <c r="U1366" s="1"/>
  <c r="V1366"/>
  <c r="T1367"/>
  <c r="U1367" s="1"/>
  <c r="V1367"/>
  <c r="T1368"/>
  <c r="U1368" s="1"/>
  <c r="V1368"/>
  <c r="T1369"/>
  <c r="U1369" s="1"/>
  <c r="V1369"/>
  <c r="T1370"/>
  <c r="U1370" s="1"/>
  <c r="V1370"/>
  <c r="T1371"/>
  <c r="U1371" s="1"/>
  <c r="V1371"/>
  <c r="T1372"/>
  <c r="U1372" s="1"/>
  <c r="V1372"/>
  <c r="T1373"/>
  <c r="U1373" s="1"/>
  <c r="V1373"/>
  <c r="T1374"/>
  <c r="U1374" s="1"/>
  <c r="V1374"/>
  <c r="T1375"/>
  <c r="U1375" s="1"/>
  <c r="V1375"/>
  <c r="T1376"/>
  <c r="U1376" s="1"/>
  <c r="V1376"/>
  <c r="T1377"/>
  <c r="U1377" s="1"/>
  <c r="V1377"/>
  <c r="T1378"/>
  <c r="U1378" s="1"/>
  <c r="V1378"/>
  <c r="T1379"/>
  <c r="U1379" s="1"/>
  <c r="V1379"/>
  <c r="T1380"/>
  <c r="U1380" s="1"/>
  <c r="V1380"/>
  <c r="T1381"/>
  <c r="U1381" s="1"/>
  <c r="V1381"/>
  <c r="T1382"/>
  <c r="U1382" s="1"/>
  <c r="V1382"/>
  <c r="T1383"/>
  <c r="U1383" s="1"/>
  <c r="V1383"/>
  <c r="T1384"/>
  <c r="U1384" s="1"/>
  <c r="V1384"/>
  <c r="T1385"/>
  <c r="U1385" s="1"/>
  <c r="V1385"/>
  <c r="T1386"/>
  <c r="U1386" s="1"/>
  <c r="V1386"/>
  <c r="T1387"/>
  <c r="U1387" s="1"/>
  <c r="V1387"/>
  <c r="T1388"/>
  <c r="U1388" s="1"/>
  <c r="V1388"/>
  <c r="T1389"/>
  <c r="U1389" s="1"/>
  <c r="V1389"/>
  <c r="T1390"/>
  <c r="U1390" s="1"/>
  <c r="V1390"/>
  <c r="T1391"/>
  <c r="U1391" s="1"/>
  <c r="V1391"/>
  <c r="T1392"/>
  <c r="U1392" s="1"/>
  <c r="V1392"/>
  <c r="T1393"/>
  <c r="U1393" s="1"/>
  <c r="V1393"/>
  <c r="T1394"/>
  <c r="U1394" s="1"/>
  <c r="V1394"/>
  <c r="T1395"/>
  <c r="U1395" s="1"/>
  <c r="V1395"/>
  <c r="T1396"/>
  <c r="U1396" s="1"/>
  <c r="V1396"/>
  <c r="T1397"/>
  <c r="U1397" s="1"/>
  <c r="V1397"/>
  <c r="T1398"/>
  <c r="U1398" s="1"/>
  <c r="V1398"/>
  <c r="T1399"/>
  <c r="U1399" s="1"/>
  <c r="V1399"/>
  <c r="T1400"/>
  <c r="U1400" s="1"/>
  <c r="V1400"/>
  <c r="T1401"/>
  <c r="U1401" s="1"/>
  <c r="V1401"/>
  <c r="T1402"/>
  <c r="U1402" s="1"/>
  <c r="V1402"/>
  <c r="T1403"/>
  <c r="U1403" s="1"/>
  <c r="V1403"/>
  <c r="T1404"/>
  <c r="U1404" s="1"/>
  <c r="V1404"/>
  <c r="T1405"/>
  <c r="U1405" s="1"/>
  <c r="V1405"/>
  <c r="T1406"/>
  <c r="U1406" s="1"/>
  <c r="V1406"/>
  <c r="T1407"/>
  <c r="U1407" s="1"/>
  <c r="V1407"/>
  <c r="T1408"/>
  <c r="U1408" s="1"/>
  <c r="V1408"/>
  <c r="T1409"/>
  <c r="U1409" s="1"/>
  <c r="V1409"/>
  <c r="T1410"/>
  <c r="U1410" s="1"/>
  <c r="V1410"/>
  <c r="T1411"/>
  <c r="U1411" s="1"/>
  <c r="V1411"/>
  <c r="T1412"/>
  <c r="U1412" s="1"/>
  <c r="V1412"/>
  <c r="T1413"/>
  <c r="U1413" s="1"/>
  <c r="V1413"/>
  <c r="T1414"/>
  <c r="U1414" s="1"/>
  <c r="V1414"/>
  <c r="T1415"/>
  <c r="U1415" s="1"/>
  <c r="V1415"/>
  <c r="T1416"/>
  <c r="U1416" s="1"/>
  <c r="V1416"/>
  <c r="T1417"/>
  <c r="U1417" s="1"/>
  <c r="V1417"/>
  <c r="T1418"/>
  <c r="U1418" s="1"/>
  <c r="V1418"/>
  <c r="T1419"/>
  <c r="U1419" s="1"/>
  <c r="V1419"/>
  <c r="T1420"/>
  <c r="U1420" s="1"/>
  <c r="V1420"/>
  <c r="T1421"/>
  <c r="U1421" s="1"/>
  <c r="V1421"/>
  <c r="T1422"/>
  <c r="U1422" s="1"/>
  <c r="V1422"/>
  <c r="T1423"/>
  <c r="U1423" s="1"/>
  <c r="V1423"/>
  <c r="T1424"/>
  <c r="U1424" s="1"/>
  <c r="V1424"/>
  <c r="T1425"/>
  <c r="U1425" s="1"/>
  <c r="V1425"/>
  <c r="T1426"/>
  <c r="U1426" s="1"/>
  <c r="V1426"/>
  <c r="T1427"/>
  <c r="U1427" s="1"/>
  <c r="V1427"/>
  <c r="T1428"/>
  <c r="U1428" s="1"/>
  <c r="V1428"/>
  <c r="T1429"/>
  <c r="U1429" s="1"/>
  <c r="V1429"/>
  <c r="T1430"/>
  <c r="U1430" s="1"/>
  <c r="V1430"/>
  <c r="T1431"/>
  <c r="U1431" s="1"/>
  <c r="V1431"/>
  <c r="T1432"/>
  <c r="U1432" s="1"/>
  <c r="V1432"/>
  <c r="T1433"/>
  <c r="U1433" s="1"/>
  <c r="V1433"/>
  <c r="T1434"/>
  <c r="U1434" s="1"/>
  <c r="V1434"/>
  <c r="T1435"/>
  <c r="U1435" s="1"/>
  <c r="V1435"/>
  <c r="T1436"/>
  <c r="U1436" s="1"/>
  <c r="V1436"/>
  <c r="T1437"/>
  <c r="U1437" s="1"/>
  <c r="V1437"/>
  <c r="T1438"/>
  <c r="U1438" s="1"/>
  <c r="V1438"/>
  <c r="T1439"/>
  <c r="U1439" s="1"/>
  <c r="V1439"/>
  <c r="T1440"/>
  <c r="U1440" s="1"/>
  <c r="V1440"/>
  <c r="T1441"/>
  <c r="U1441" s="1"/>
  <c r="V1441"/>
  <c r="T1442"/>
  <c r="U1442" s="1"/>
  <c r="V1442"/>
  <c r="T1443"/>
  <c r="U1443" s="1"/>
  <c r="V1443"/>
  <c r="T1444"/>
  <c r="U1444" s="1"/>
  <c r="V1444"/>
  <c r="T1445"/>
  <c r="U1445" s="1"/>
  <c r="V1445"/>
  <c r="T1446"/>
  <c r="U1446" s="1"/>
  <c r="V1446"/>
  <c r="T1447"/>
  <c r="U1447" s="1"/>
  <c r="V1447"/>
  <c r="T1448"/>
  <c r="U1448" s="1"/>
  <c r="V1448"/>
  <c r="T1449"/>
  <c r="U1449" s="1"/>
  <c r="V1449"/>
  <c r="T1450"/>
  <c r="U1450" s="1"/>
  <c r="V1450"/>
  <c r="T1451"/>
  <c r="U1451" s="1"/>
  <c r="V1451"/>
  <c r="T1452"/>
  <c r="U1452" s="1"/>
  <c r="V1452"/>
  <c r="T1453"/>
  <c r="U1453" s="1"/>
  <c r="V1453"/>
  <c r="T1454"/>
  <c r="U1454" s="1"/>
  <c r="V1454"/>
  <c r="T1455"/>
  <c r="U1455" s="1"/>
  <c r="V1455"/>
  <c r="T1456"/>
  <c r="U1456" s="1"/>
  <c r="V1456"/>
  <c r="T1457"/>
  <c r="U1457" s="1"/>
  <c r="V1457"/>
  <c r="T1458"/>
  <c r="U1458" s="1"/>
  <c r="V1458"/>
  <c r="T1459"/>
  <c r="U1459" s="1"/>
  <c r="V1459"/>
  <c r="T1460"/>
  <c r="U1460" s="1"/>
  <c r="V1460"/>
  <c r="T1461"/>
  <c r="U1461" s="1"/>
  <c r="V1461"/>
  <c r="T1462"/>
  <c r="U1462" s="1"/>
  <c r="V1462"/>
  <c r="T1463"/>
  <c r="U1463" s="1"/>
  <c r="V1463"/>
  <c r="T1464"/>
  <c r="U1464" s="1"/>
  <c r="V1464"/>
  <c r="T1465"/>
  <c r="U1465" s="1"/>
  <c r="V1465"/>
  <c r="T1466"/>
  <c r="U1466" s="1"/>
  <c r="V1466"/>
  <c r="T1467"/>
  <c r="U1467" s="1"/>
  <c r="V1467"/>
  <c r="T1468"/>
  <c r="U1468" s="1"/>
  <c r="V1468"/>
  <c r="T1469"/>
  <c r="U1469" s="1"/>
  <c r="V1469"/>
  <c r="T1470"/>
  <c r="U1470" s="1"/>
  <c r="V1470"/>
  <c r="T1471"/>
  <c r="U1471" s="1"/>
  <c r="V1471"/>
  <c r="T1472"/>
  <c r="U1472" s="1"/>
  <c r="V1472"/>
  <c r="T1473"/>
  <c r="U1473" s="1"/>
  <c r="V1473"/>
  <c r="T1474"/>
  <c r="U1474" s="1"/>
  <c r="V1474"/>
  <c r="T1475"/>
  <c r="U1475" s="1"/>
  <c r="V1475"/>
  <c r="T1476"/>
  <c r="U1476" s="1"/>
  <c r="V1476"/>
  <c r="T1477"/>
  <c r="U1477" s="1"/>
  <c r="V1477"/>
  <c r="T1478"/>
  <c r="U1478" s="1"/>
  <c r="V1478"/>
  <c r="T1479"/>
  <c r="U1479" s="1"/>
  <c r="V1479"/>
  <c r="T1480"/>
  <c r="U1480" s="1"/>
  <c r="V1480"/>
  <c r="T1481"/>
  <c r="U1481" s="1"/>
  <c r="V1481"/>
  <c r="T1482"/>
  <c r="U1482" s="1"/>
  <c r="V1482"/>
  <c r="T1483"/>
  <c r="U1483" s="1"/>
  <c r="V1483"/>
  <c r="T1484"/>
  <c r="U1484" s="1"/>
  <c r="V1484"/>
  <c r="T1485"/>
  <c r="U1485" s="1"/>
  <c r="V1485"/>
  <c r="T1486"/>
  <c r="U1486" s="1"/>
  <c r="V1486"/>
  <c r="T1487"/>
  <c r="U1487" s="1"/>
  <c r="V1487"/>
  <c r="T1488"/>
  <c r="U1488" s="1"/>
  <c r="V1488"/>
  <c r="T1489"/>
  <c r="U1489" s="1"/>
  <c r="V1489"/>
  <c r="T1490"/>
  <c r="U1490" s="1"/>
  <c r="V1490"/>
  <c r="T1491"/>
  <c r="U1491" s="1"/>
  <c r="V1491"/>
  <c r="T1492"/>
  <c r="U1492" s="1"/>
  <c r="V1492"/>
  <c r="T1493"/>
  <c r="U1493" s="1"/>
  <c r="V1493"/>
  <c r="T1494"/>
  <c r="U1494" s="1"/>
  <c r="V1494"/>
  <c r="T1495"/>
  <c r="U1495" s="1"/>
  <c r="V1495"/>
  <c r="T1496"/>
  <c r="U1496" s="1"/>
  <c r="V1496"/>
  <c r="T1497"/>
  <c r="U1497" s="1"/>
  <c r="V1497"/>
  <c r="T1498"/>
  <c r="U1498" s="1"/>
  <c r="V1498"/>
  <c r="T1499"/>
  <c r="U1499" s="1"/>
  <c r="V1499"/>
  <c r="T1500"/>
  <c r="U1500" s="1"/>
  <c r="V1500"/>
  <c r="T1501"/>
  <c r="U1501" s="1"/>
  <c r="V1501"/>
  <c r="T1502"/>
  <c r="U1502" s="1"/>
  <c r="V1502"/>
  <c r="T1503"/>
  <c r="U1503" s="1"/>
  <c r="V1503"/>
  <c r="T1504"/>
  <c r="U1504" s="1"/>
  <c r="V1504"/>
  <c r="T1505"/>
  <c r="U1505" s="1"/>
  <c r="V1505"/>
  <c r="T1506"/>
  <c r="U1506" s="1"/>
  <c r="V1506"/>
  <c r="T1507"/>
  <c r="U1507" s="1"/>
  <c r="V1507"/>
  <c r="T1508"/>
  <c r="U1508" s="1"/>
  <c r="V1508"/>
  <c r="T1509"/>
  <c r="U1509" s="1"/>
  <c r="V1509"/>
  <c r="T1510"/>
  <c r="U1510" s="1"/>
  <c r="V1510"/>
  <c r="T1511"/>
  <c r="U1511" s="1"/>
  <c r="V1511"/>
  <c r="T1512"/>
  <c r="U1512" s="1"/>
  <c r="V1512"/>
  <c r="T1513"/>
  <c r="U1513" s="1"/>
  <c r="V1513"/>
  <c r="T1514"/>
  <c r="U1514" s="1"/>
  <c r="V1514"/>
  <c r="T1515"/>
  <c r="U1515" s="1"/>
  <c r="V1515"/>
  <c r="T1516"/>
  <c r="U1516" s="1"/>
  <c r="V1516"/>
  <c r="T1517"/>
  <c r="U1517" s="1"/>
  <c r="V1517"/>
  <c r="T1518"/>
  <c r="U1518" s="1"/>
  <c r="V1518"/>
  <c r="T1519"/>
  <c r="U1519" s="1"/>
  <c r="V1519"/>
  <c r="T1520"/>
  <c r="U1520" s="1"/>
  <c r="V1520"/>
  <c r="T1521"/>
  <c r="U1521" s="1"/>
  <c r="V1521"/>
  <c r="T1522"/>
  <c r="U1522" s="1"/>
  <c r="V1522"/>
  <c r="T1523"/>
  <c r="U1523" s="1"/>
  <c r="V1523"/>
  <c r="T1524"/>
  <c r="U1524" s="1"/>
  <c r="V1524"/>
  <c r="T1525"/>
  <c r="U1525" s="1"/>
  <c r="V1525"/>
  <c r="T1526"/>
  <c r="U1526" s="1"/>
  <c r="V1526"/>
  <c r="T1527"/>
  <c r="U1527" s="1"/>
  <c r="V1527"/>
  <c r="T1528"/>
  <c r="U1528" s="1"/>
  <c r="V1528"/>
  <c r="T1529"/>
  <c r="U1529" s="1"/>
  <c r="V1529"/>
  <c r="T1530"/>
  <c r="U1530" s="1"/>
  <c r="V1530"/>
  <c r="T1531"/>
  <c r="U1531" s="1"/>
  <c r="V1531"/>
  <c r="T1532"/>
  <c r="U1532" s="1"/>
  <c r="V1532"/>
  <c r="T1533"/>
  <c r="U1533" s="1"/>
  <c r="V1533"/>
  <c r="T1534"/>
  <c r="U1534" s="1"/>
  <c r="V1534"/>
  <c r="T1535"/>
  <c r="U1535" s="1"/>
  <c r="V1535"/>
  <c r="T1536"/>
  <c r="U1536" s="1"/>
  <c r="V1536"/>
  <c r="T1537"/>
  <c r="U1537" s="1"/>
  <c r="V1537"/>
  <c r="T1538"/>
  <c r="U1538" s="1"/>
  <c r="V1538"/>
  <c r="T1539"/>
  <c r="U1539" s="1"/>
  <c r="V1539"/>
  <c r="T1540"/>
  <c r="U1540" s="1"/>
  <c r="V1540"/>
  <c r="T1541"/>
  <c r="U1541" s="1"/>
  <c r="V1541"/>
  <c r="T1542"/>
  <c r="U1542" s="1"/>
  <c r="V1542"/>
  <c r="T1543"/>
  <c r="U1543" s="1"/>
  <c r="V1543"/>
  <c r="T1544"/>
  <c r="U1544" s="1"/>
  <c r="V1544"/>
  <c r="T1545"/>
  <c r="U1545" s="1"/>
  <c r="V1545"/>
  <c r="T1546"/>
  <c r="U1546" s="1"/>
  <c r="V1546"/>
  <c r="T1547"/>
  <c r="U1547" s="1"/>
  <c r="V1547"/>
  <c r="T1548"/>
  <c r="U1548" s="1"/>
  <c r="V1548"/>
  <c r="T1549"/>
  <c r="U1549" s="1"/>
  <c r="V1549"/>
  <c r="T1550"/>
  <c r="U1550" s="1"/>
  <c r="V1550"/>
  <c r="T1551"/>
  <c r="V1551" s="1"/>
  <c r="T1552"/>
  <c r="V1552" s="1"/>
  <c r="T1553"/>
  <c r="V1553" s="1"/>
  <c r="T1554"/>
  <c r="V1554" s="1"/>
  <c r="T1555"/>
  <c r="V1555" s="1"/>
  <c r="T1556"/>
  <c r="V1556" s="1"/>
  <c r="T1557"/>
  <c r="V1557" s="1"/>
  <c r="T1558"/>
  <c r="V1558" s="1"/>
  <c r="T1559"/>
  <c r="V1559" s="1"/>
  <c r="T1560"/>
  <c r="V1560" s="1"/>
  <c r="T1561"/>
  <c r="V1561" s="1"/>
  <c r="T1562"/>
  <c r="V1562" s="1"/>
  <c r="T1563"/>
  <c r="V1563" s="1"/>
  <c r="T1564"/>
  <c r="V1564" s="1"/>
  <c r="T1565"/>
  <c r="V1565" s="1"/>
  <c r="T1566"/>
  <c r="V1566" s="1"/>
  <c r="T1567"/>
  <c r="V1567" s="1"/>
  <c r="T1568"/>
  <c r="V1568" s="1"/>
  <c r="T1569"/>
  <c r="V1569" s="1"/>
  <c r="T1570"/>
  <c r="V1570" s="1"/>
  <c r="T1571"/>
  <c r="V1571" s="1"/>
  <c r="T1572"/>
  <c r="V1572" s="1"/>
  <c r="T1573"/>
  <c r="V1573" s="1"/>
  <c r="T1574"/>
  <c r="V1574" s="1"/>
  <c r="T1575"/>
  <c r="V1575" s="1"/>
  <c r="T1576"/>
  <c r="V1576" s="1"/>
  <c r="T1577"/>
  <c r="V1577" s="1"/>
  <c r="T1578"/>
  <c r="V1578" s="1"/>
  <c r="T1579"/>
  <c r="T1580"/>
  <c r="T1581"/>
  <c r="T1582"/>
  <c r="T1583"/>
  <c r="T1584"/>
  <c r="T1585"/>
  <c r="T1586"/>
  <c r="T1587"/>
  <c r="T1588"/>
  <c r="T1589"/>
  <c r="T1590"/>
  <c r="T1591"/>
  <c r="T1592"/>
  <c r="T1593"/>
  <c r="T1594"/>
  <c r="T1595"/>
  <c r="T1596"/>
  <c r="T1597"/>
  <c r="T1598"/>
  <c r="T1599"/>
  <c r="T1600"/>
  <c r="T1601"/>
  <c r="T1602"/>
  <c r="T1603"/>
  <c r="T1604"/>
  <c r="T1605"/>
  <c r="T1606"/>
  <c r="T1607"/>
  <c r="T1608"/>
  <c r="T1609"/>
  <c r="T1610"/>
  <c r="T1611"/>
  <c r="T1612"/>
  <c r="T1613"/>
  <c r="T1614"/>
  <c r="T1615"/>
  <c r="T1616"/>
  <c r="T1617"/>
  <c r="T1618"/>
  <c r="T1619"/>
  <c r="T1620"/>
  <c r="T1621"/>
  <c r="T1622"/>
  <c r="T1623"/>
  <c r="T1624"/>
  <c r="T1625"/>
  <c r="T1626"/>
  <c r="T1627"/>
  <c r="T1628"/>
  <c r="T1629"/>
  <c r="T1630"/>
  <c r="T1631"/>
  <c r="T1632"/>
  <c r="T1633"/>
  <c r="T1634"/>
  <c r="T1635"/>
  <c r="T1636"/>
  <c r="T1637"/>
  <c r="T1638"/>
  <c r="T1639"/>
  <c r="T1640"/>
  <c r="T1641"/>
  <c r="T1642"/>
  <c r="T1643"/>
  <c r="T1644"/>
  <c r="T1645"/>
  <c r="T1646"/>
  <c r="T1647"/>
  <c r="T1648"/>
  <c r="T1649"/>
  <c r="T1650"/>
  <c r="T1651"/>
  <c r="T1652"/>
  <c r="T1653"/>
  <c r="T1654"/>
  <c r="T1655"/>
  <c r="T1656"/>
  <c r="T1657"/>
  <c r="T1658"/>
  <c r="T1659"/>
  <c r="T1660"/>
  <c r="T1661"/>
  <c r="T1662"/>
  <c r="T1663"/>
  <c r="T1664"/>
  <c r="T1665"/>
  <c r="T1666"/>
  <c r="T1667"/>
  <c r="T1668"/>
  <c r="T1669"/>
  <c r="T1670"/>
  <c r="T1671"/>
  <c r="T1672"/>
  <c r="T1673"/>
  <c r="T1674"/>
  <c r="T1675"/>
  <c r="T1676"/>
  <c r="T1677"/>
  <c r="T1678"/>
  <c r="T1679"/>
  <c r="T1680"/>
  <c r="T1681"/>
  <c r="T1682"/>
  <c r="T1683"/>
  <c r="T1684"/>
  <c r="T1685"/>
  <c r="T1686"/>
  <c r="T1687"/>
  <c r="T1688"/>
  <c r="T1689"/>
  <c r="T1690"/>
  <c r="T1691"/>
  <c r="T1692"/>
  <c r="T1693"/>
  <c r="T1694"/>
  <c r="T1695"/>
  <c r="T1696"/>
  <c r="T1697"/>
  <c r="T1698"/>
  <c r="T1699"/>
  <c r="T1700"/>
  <c r="T1701"/>
  <c r="T1702"/>
  <c r="T1703"/>
  <c r="T1704"/>
  <c r="T1705"/>
  <c r="T1706"/>
  <c r="T1707"/>
  <c r="T1708"/>
  <c r="T1709"/>
  <c r="T1710"/>
  <c r="T1711"/>
  <c r="T1712"/>
  <c r="T1713"/>
  <c r="T1714"/>
  <c r="T1715"/>
  <c r="T1716"/>
  <c r="T1717"/>
  <c r="T1718"/>
  <c r="T1719"/>
  <c r="T1720"/>
  <c r="T1721"/>
  <c r="T1722"/>
  <c r="T1723"/>
  <c r="T1724"/>
  <c r="T1725"/>
  <c r="T1726"/>
  <c r="T1727"/>
  <c r="T1728"/>
  <c r="T1729"/>
  <c r="T1730"/>
  <c r="T1731"/>
  <c r="T1732"/>
  <c r="T1733"/>
  <c r="T1734"/>
  <c r="T1735"/>
  <c r="T1736"/>
  <c r="T1737"/>
  <c r="T1738"/>
  <c r="T1739"/>
  <c r="T1740"/>
  <c r="T1741"/>
  <c r="T1742"/>
  <c r="T1743"/>
  <c r="T1744"/>
  <c r="T1745"/>
  <c r="T1746"/>
  <c r="T1747"/>
  <c r="T1748"/>
  <c r="U1748" s="1"/>
  <c r="W1748"/>
  <c r="T1749"/>
  <c r="U1749"/>
  <c r="V1749"/>
  <c r="W1749"/>
  <c r="T1750"/>
  <c r="U1750"/>
  <c r="V1750"/>
  <c r="W1750"/>
  <c r="T1751"/>
  <c r="U1751"/>
  <c r="V1751"/>
  <c r="W1751"/>
  <c r="T1752"/>
  <c r="U1752"/>
  <c r="V1752"/>
  <c r="W1752"/>
  <c r="T1753"/>
  <c r="U1753"/>
  <c r="V1753"/>
  <c r="W1753"/>
  <c r="T1754"/>
  <c r="U1754"/>
  <c r="V1754"/>
  <c r="W1754"/>
  <c r="T1755"/>
  <c r="U1755"/>
  <c r="V1755"/>
  <c r="W1755"/>
  <c r="T1756"/>
  <c r="U1756"/>
  <c r="V1756"/>
  <c r="W1756"/>
  <c r="T1757"/>
  <c r="U1757"/>
  <c r="V1757"/>
  <c r="W1757"/>
  <c r="T1758"/>
  <c r="U1758"/>
  <c r="V1758"/>
  <c r="W1758"/>
  <c r="T1759"/>
  <c r="U1759"/>
  <c r="V1759"/>
  <c r="W1759"/>
  <c r="T1760"/>
  <c r="U1760"/>
  <c r="V1760"/>
  <c r="W1760"/>
  <c r="T1761"/>
  <c r="U1761"/>
  <c r="V1761"/>
  <c r="W1761"/>
  <c r="T1762"/>
  <c r="U1762"/>
  <c r="V1762"/>
  <c r="W1762"/>
  <c r="T1763"/>
  <c r="U1763"/>
  <c r="V1763"/>
  <c r="W1763"/>
  <c r="T1764"/>
  <c r="U1764"/>
  <c r="V1764"/>
  <c r="W1764"/>
  <c r="T1765"/>
  <c r="U1765"/>
  <c r="V1765"/>
  <c r="W1765"/>
  <c r="T1766"/>
  <c r="U1766"/>
  <c r="V1766"/>
  <c r="W1766"/>
  <c r="T1767"/>
  <c r="U1767"/>
  <c r="V1767"/>
  <c r="W1767"/>
  <c r="T1768"/>
  <c r="U1768"/>
  <c r="V1768"/>
  <c r="W1768"/>
  <c r="T1769"/>
  <c r="U1769"/>
  <c r="V1769"/>
  <c r="W1769"/>
  <c r="T1770"/>
  <c r="U1770"/>
  <c r="V1770"/>
  <c r="W1770"/>
  <c r="T1771"/>
  <c r="U1771"/>
  <c r="V1771"/>
  <c r="W1771"/>
  <c r="T1772"/>
  <c r="U1772"/>
  <c r="V1772"/>
  <c r="W1772"/>
  <c r="T1773"/>
  <c r="U1773"/>
  <c r="V1773"/>
  <c r="W1773"/>
  <c r="T1774"/>
  <c r="U1774"/>
  <c r="V1774"/>
  <c r="W1774"/>
  <c r="T1775"/>
  <c r="U1775"/>
  <c r="V1775"/>
  <c r="W1775"/>
  <c r="T1776"/>
  <c r="U1776"/>
  <c r="V1776"/>
  <c r="W1776"/>
  <c r="T1777"/>
  <c r="U1777"/>
  <c r="V1777"/>
  <c r="W1777"/>
  <c r="T1778"/>
  <c r="U1778"/>
  <c r="V1778"/>
  <c r="W1778"/>
  <c r="T1779"/>
  <c r="U1779"/>
  <c r="V1779"/>
  <c r="W1779"/>
  <c r="T1780"/>
  <c r="U1780"/>
  <c r="V1780"/>
  <c r="W1780"/>
  <c r="T1781"/>
  <c r="U1781"/>
  <c r="V1781"/>
  <c r="W1781"/>
  <c r="T1782"/>
  <c r="U1782"/>
  <c r="V1782"/>
  <c r="W1782"/>
  <c r="T1783"/>
  <c r="U1783"/>
  <c r="V1783"/>
  <c r="W1783"/>
  <c r="T1784"/>
  <c r="U1784"/>
  <c r="V1784"/>
  <c r="W1784"/>
  <c r="T1785"/>
  <c r="U1785"/>
  <c r="V1785"/>
  <c r="W1785"/>
  <c r="T1786"/>
  <c r="U1786"/>
  <c r="V1786"/>
  <c r="W1786"/>
  <c r="T1787"/>
  <c r="U1787"/>
  <c r="V1787"/>
  <c r="W1787"/>
  <c r="T1788"/>
  <c r="U1788"/>
  <c r="V1788"/>
  <c r="W1788"/>
  <c r="T1789"/>
  <c r="U1789"/>
  <c r="V1789"/>
  <c r="W1789"/>
  <c r="T1790"/>
  <c r="U1790"/>
  <c r="V1790"/>
  <c r="W1790"/>
  <c r="T1791"/>
  <c r="U1791"/>
  <c r="V1791"/>
  <c r="W1791"/>
  <c r="T1792"/>
  <c r="U1792"/>
  <c r="V1792"/>
  <c r="W1792"/>
  <c r="T1793"/>
  <c r="U1793"/>
  <c r="V1793"/>
  <c r="W1793"/>
  <c r="T1794"/>
  <c r="U1794"/>
  <c r="V1794"/>
  <c r="W1794"/>
  <c r="T1795"/>
  <c r="U1795"/>
  <c r="V1795"/>
  <c r="W1795"/>
  <c r="T1796"/>
  <c r="U1796"/>
  <c r="V1796"/>
  <c r="W1796"/>
  <c r="T1797"/>
  <c r="U1797"/>
  <c r="V1797"/>
  <c r="W1797"/>
  <c r="T1798"/>
  <c r="U1798"/>
  <c r="V1798"/>
  <c r="W1798"/>
  <c r="T1799"/>
  <c r="U1799"/>
  <c r="V1799"/>
  <c r="W1799"/>
  <c r="T1800"/>
  <c r="U1800"/>
  <c r="V1800"/>
  <c r="W1800"/>
  <c r="T1801"/>
  <c r="U1801"/>
  <c r="V1801"/>
  <c r="W1801"/>
  <c r="T1802"/>
  <c r="U1802"/>
  <c r="V1802"/>
  <c r="W1802"/>
  <c r="T1803"/>
  <c r="U1803"/>
  <c r="V1803"/>
  <c r="W1803"/>
  <c r="T1804"/>
  <c r="U1804"/>
  <c r="V1804"/>
  <c r="W1804"/>
  <c r="T1805"/>
  <c r="U1805"/>
  <c r="V1805"/>
  <c r="W1805"/>
  <c r="T1806"/>
  <c r="U1806"/>
  <c r="V1806"/>
  <c r="W1806"/>
  <c r="T1807"/>
  <c r="U1807"/>
  <c r="V1807"/>
  <c r="W1807"/>
  <c r="T1808"/>
  <c r="U1808"/>
  <c r="V1808"/>
  <c r="W1808"/>
  <c r="T1809"/>
  <c r="U1809"/>
  <c r="V1809"/>
  <c r="W1809"/>
  <c r="T1810"/>
  <c r="U1810"/>
  <c r="V1810"/>
  <c r="W1810"/>
  <c r="T1811"/>
  <c r="U1811"/>
  <c r="V1811"/>
  <c r="W1811"/>
  <c r="T1812"/>
  <c r="U1812"/>
  <c r="V1812"/>
  <c r="W1812"/>
  <c r="T1813"/>
  <c r="U1813"/>
  <c r="V1813"/>
  <c r="W1813"/>
  <c r="T1814"/>
  <c r="U1814"/>
  <c r="V1814"/>
  <c r="W1814"/>
  <c r="T1815"/>
  <c r="U1815"/>
  <c r="V1815"/>
  <c r="W1815"/>
  <c r="T1816"/>
  <c r="U1816"/>
  <c r="V1816"/>
  <c r="W1816"/>
  <c r="T1817"/>
  <c r="U1817"/>
  <c r="V1817"/>
  <c r="W1817"/>
  <c r="T1818"/>
  <c r="U1818"/>
  <c r="V1818"/>
  <c r="W1818"/>
  <c r="T1819"/>
  <c r="U1819"/>
  <c r="V1819"/>
  <c r="W1819"/>
  <c r="T1820"/>
  <c r="U1820"/>
  <c r="V1820"/>
  <c r="W1820"/>
  <c r="T1821"/>
  <c r="U1821"/>
  <c r="V1821"/>
  <c r="W1821"/>
  <c r="T1822"/>
  <c r="U1822"/>
  <c r="V1822"/>
  <c r="W1822"/>
  <c r="T1823"/>
  <c r="U1823"/>
  <c r="V1823"/>
  <c r="W1823"/>
  <c r="T1824"/>
  <c r="U1824"/>
  <c r="V1824"/>
  <c r="W1824"/>
  <c r="T1825"/>
  <c r="U1825" s="1"/>
  <c r="V1825"/>
  <c r="W1825"/>
  <c r="T1826"/>
  <c r="U1826" s="1"/>
  <c r="V1826"/>
  <c r="T1827"/>
  <c r="U1827" s="1"/>
  <c r="V1827"/>
  <c r="T1828"/>
  <c r="U1828" s="1"/>
  <c r="V1828"/>
  <c r="T1829"/>
  <c r="U1829" s="1"/>
  <c r="V1829"/>
  <c r="T1830"/>
  <c r="U1830" s="1"/>
  <c r="V1830"/>
  <c r="T1831"/>
  <c r="U1831" s="1"/>
  <c r="V1831"/>
  <c r="T1832"/>
  <c r="U1832" s="1"/>
  <c r="V1832"/>
  <c r="T1833"/>
  <c r="U1833" s="1"/>
  <c r="V1833"/>
  <c r="T1834"/>
  <c r="U1834" s="1"/>
  <c r="V1834"/>
  <c r="T1835"/>
  <c r="U1835" s="1"/>
  <c r="V1835"/>
  <c r="T1836"/>
  <c r="U1836" s="1"/>
  <c r="V1836"/>
  <c r="T1837"/>
  <c r="U1837" s="1"/>
  <c r="V1837"/>
  <c r="T1838"/>
  <c r="U1838" s="1"/>
  <c r="V1838"/>
  <c r="T1839"/>
  <c r="U1839" s="1"/>
  <c r="V1839"/>
  <c r="T1840"/>
  <c r="U1840" s="1"/>
  <c r="V1840"/>
  <c r="T1841"/>
  <c r="U1841" s="1"/>
  <c r="V1841"/>
  <c r="T1842"/>
  <c r="U1842" s="1"/>
  <c r="V1842"/>
  <c r="T1843"/>
  <c r="U1843" s="1"/>
  <c r="V1843"/>
  <c r="T1844"/>
  <c r="U1844" s="1"/>
  <c r="V1844"/>
  <c r="T1845"/>
  <c r="U1845" s="1"/>
  <c r="V1845"/>
  <c r="T1846"/>
  <c r="U1846" s="1"/>
  <c r="V1846"/>
  <c r="T1847"/>
  <c r="U1847" s="1"/>
  <c r="V1847"/>
  <c r="T1848"/>
  <c r="U1848" s="1"/>
  <c r="V1848"/>
  <c r="T1849"/>
  <c r="U1849" s="1"/>
  <c r="V1849"/>
  <c r="T1850"/>
  <c r="U1850" s="1"/>
  <c r="V1850"/>
  <c r="T1851"/>
  <c r="U1851" s="1"/>
  <c r="V1851"/>
  <c r="T1852"/>
  <c r="U1852" s="1"/>
  <c r="V1852"/>
  <c r="T1853"/>
  <c r="U1853" s="1"/>
  <c r="V1853"/>
  <c r="T1854"/>
  <c r="U1854" s="1"/>
  <c r="V1854"/>
  <c r="T1855"/>
  <c r="U1855" s="1"/>
  <c r="V1855"/>
  <c r="T1856"/>
  <c r="U1856" s="1"/>
  <c r="V1856"/>
  <c r="T1857"/>
  <c r="U1857" s="1"/>
  <c r="V1857"/>
  <c r="T1858"/>
  <c r="U1858" s="1"/>
  <c r="V1858"/>
  <c r="T1859"/>
  <c r="U1859" s="1"/>
  <c r="V1859"/>
  <c r="T1860"/>
  <c r="U1860" s="1"/>
  <c r="V1860"/>
  <c r="T1861"/>
  <c r="U1861" s="1"/>
  <c r="V1861"/>
  <c r="T1862"/>
  <c r="U1862" s="1"/>
  <c r="V1862"/>
  <c r="T1863"/>
  <c r="U1863" s="1"/>
  <c r="V1863"/>
  <c r="T1864"/>
  <c r="U1864" s="1"/>
  <c r="V1864"/>
  <c r="T1865"/>
  <c r="U1865" s="1"/>
  <c r="V1865"/>
  <c r="T1866"/>
  <c r="U1866" s="1"/>
  <c r="V1866"/>
  <c r="T1867"/>
  <c r="U1867" s="1"/>
  <c r="V1867"/>
  <c r="T1868"/>
  <c r="U1868" s="1"/>
  <c r="V1868"/>
  <c r="T1869"/>
  <c r="U1869" s="1"/>
  <c r="V1869"/>
  <c r="T1870"/>
  <c r="U1870" s="1"/>
  <c r="V1870"/>
  <c r="T1871"/>
  <c r="U1871" s="1"/>
  <c r="V1871"/>
  <c r="T1872"/>
  <c r="U1872" s="1"/>
  <c r="V1872"/>
  <c r="T1873"/>
  <c r="U1873" s="1"/>
  <c r="V1873"/>
  <c r="T1874"/>
  <c r="U1874" s="1"/>
  <c r="V1874"/>
  <c r="T1875"/>
  <c r="U1875" s="1"/>
  <c r="V1875"/>
  <c r="T1876"/>
  <c r="U1876" s="1"/>
  <c r="V1876"/>
  <c r="T1877"/>
  <c r="U1877" s="1"/>
  <c r="V1877"/>
  <c r="T1878"/>
  <c r="U1878" s="1"/>
  <c r="V1878"/>
  <c r="T1879"/>
  <c r="U1879" s="1"/>
  <c r="V1879"/>
  <c r="T1880"/>
  <c r="U1880" s="1"/>
  <c r="V1880"/>
  <c r="T1881"/>
  <c r="U1881" s="1"/>
  <c r="V1881"/>
  <c r="T1882"/>
  <c r="U1882" s="1"/>
  <c r="V1882"/>
  <c r="T1883"/>
  <c r="U1883" s="1"/>
  <c r="V1883"/>
  <c r="T1884"/>
  <c r="U1884" s="1"/>
  <c r="V1884"/>
  <c r="T1885"/>
  <c r="U1885" s="1"/>
  <c r="V1885"/>
  <c r="T1886"/>
  <c r="U1886" s="1"/>
  <c r="V1886"/>
  <c r="T1887"/>
  <c r="U1887" s="1"/>
  <c r="V1887"/>
  <c r="T1888"/>
  <c r="U1888" s="1"/>
  <c r="V1888"/>
  <c r="T1889"/>
  <c r="U1889" s="1"/>
  <c r="V1889"/>
  <c r="T1890"/>
  <c r="U1890" s="1"/>
  <c r="V1890"/>
  <c r="T1891"/>
  <c r="U1891" s="1"/>
  <c r="V1891"/>
  <c r="T1892"/>
  <c r="U1892" s="1"/>
  <c r="V1892"/>
  <c r="T1893"/>
  <c r="U1893" s="1"/>
  <c r="V1893"/>
  <c r="T1894"/>
  <c r="U1894" s="1"/>
  <c r="V1894"/>
  <c r="T1895"/>
  <c r="U1895" s="1"/>
  <c r="V1895"/>
  <c r="T1896"/>
  <c r="U1896" s="1"/>
  <c r="V1896"/>
  <c r="T1897"/>
  <c r="U1897" s="1"/>
  <c r="V1897"/>
  <c r="T1898"/>
  <c r="U1898" s="1"/>
  <c r="V1898"/>
  <c r="T1899"/>
  <c r="U1899" s="1"/>
  <c r="V1899"/>
  <c r="T1900"/>
  <c r="U1900" s="1"/>
  <c r="V1900"/>
  <c r="T1901"/>
  <c r="U1901" s="1"/>
  <c r="V1901"/>
  <c r="T1902"/>
  <c r="U1902" s="1"/>
  <c r="V1902"/>
  <c r="T1903"/>
  <c r="U1903" s="1"/>
  <c r="V1903"/>
  <c r="T1904"/>
  <c r="U1904" s="1"/>
  <c r="V1904"/>
  <c r="T1905"/>
  <c r="U1905" s="1"/>
  <c r="V1905"/>
  <c r="T1906"/>
  <c r="U1906" s="1"/>
  <c r="V1906"/>
  <c r="T1907"/>
  <c r="U1907" s="1"/>
  <c r="V1907"/>
  <c r="T1908"/>
  <c r="U1908" s="1"/>
  <c r="V1908"/>
  <c r="T1909"/>
  <c r="U1909" s="1"/>
  <c r="V1909"/>
  <c r="T1910"/>
  <c r="U1910" s="1"/>
  <c r="V1910"/>
  <c r="T1911"/>
  <c r="U1911" s="1"/>
  <c r="V1911"/>
  <c r="T1912"/>
  <c r="U1912" s="1"/>
  <c r="V1912"/>
  <c r="T1913"/>
  <c r="U1913" s="1"/>
  <c r="V1913"/>
  <c r="T1914"/>
  <c r="U1914" s="1"/>
  <c r="V1914"/>
  <c r="T1915"/>
  <c r="U1915" s="1"/>
  <c r="V1915"/>
  <c r="T1916"/>
  <c r="U1916" s="1"/>
  <c r="V1916"/>
  <c r="T1917"/>
  <c r="U1917" s="1"/>
  <c r="V1917"/>
  <c r="T1918"/>
  <c r="U1918" s="1"/>
  <c r="V1918"/>
  <c r="T1919"/>
  <c r="U1919" s="1"/>
  <c r="V1919"/>
  <c r="T1920"/>
  <c r="U1920" s="1"/>
  <c r="V1920"/>
  <c r="T1921"/>
  <c r="U1921" s="1"/>
  <c r="V1921"/>
  <c r="T1922"/>
  <c r="U1922" s="1"/>
  <c r="V1922"/>
  <c r="T1923"/>
  <c r="U1923" s="1"/>
  <c r="V1923"/>
  <c r="T1924"/>
  <c r="U1924" s="1"/>
  <c r="V1924"/>
  <c r="T1925"/>
  <c r="U1925" s="1"/>
  <c r="V1925"/>
  <c r="T1926"/>
  <c r="U1926" s="1"/>
  <c r="V1926"/>
  <c r="T1927"/>
  <c r="U1927" s="1"/>
  <c r="V1927"/>
  <c r="T1928"/>
  <c r="U1928" s="1"/>
  <c r="V1928"/>
  <c r="T1929"/>
  <c r="U1929" s="1"/>
  <c r="V1929"/>
  <c r="T1930"/>
  <c r="U1930" s="1"/>
  <c r="V1930"/>
  <c r="T1931"/>
  <c r="U1931" s="1"/>
  <c r="V1931"/>
  <c r="T1932"/>
  <c r="U1932" s="1"/>
  <c r="V1932"/>
  <c r="T1933"/>
  <c r="U1933" s="1"/>
  <c r="V1933"/>
  <c r="T1934"/>
  <c r="U1934" s="1"/>
  <c r="V1934"/>
  <c r="T1935"/>
  <c r="U1935" s="1"/>
  <c r="V1935"/>
  <c r="T1936"/>
  <c r="U1936" s="1"/>
  <c r="V1936"/>
  <c r="T1937"/>
  <c r="U1937" s="1"/>
  <c r="V1937"/>
  <c r="T1938"/>
  <c r="U1938" s="1"/>
  <c r="V1938"/>
  <c r="T1939"/>
  <c r="U1939" s="1"/>
  <c r="V1939"/>
  <c r="T1940"/>
  <c r="U1940" s="1"/>
  <c r="V1940"/>
  <c r="T1941"/>
  <c r="U1941" s="1"/>
  <c r="V1941"/>
  <c r="T1942"/>
  <c r="U1942" s="1"/>
  <c r="V1942"/>
  <c r="T1943"/>
  <c r="U1943" s="1"/>
  <c r="V1943"/>
  <c r="T1944"/>
  <c r="U1944" s="1"/>
  <c r="V1944"/>
  <c r="T1945"/>
  <c r="U1945" s="1"/>
  <c r="V1945"/>
  <c r="T1946"/>
  <c r="U1946" s="1"/>
  <c r="V1946"/>
  <c r="T1947"/>
  <c r="U1947" s="1"/>
  <c r="V1947"/>
  <c r="T1948"/>
  <c r="U1948" s="1"/>
  <c r="V1948"/>
  <c r="T1949"/>
  <c r="U1949" s="1"/>
  <c r="V1949"/>
  <c r="T1950"/>
  <c r="U1950" s="1"/>
  <c r="V1950"/>
  <c r="T1951"/>
  <c r="U1951" s="1"/>
  <c r="V1951"/>
  <c r="T1952"/>
  <c r="U1952" s="1"/>
  <c r="V1952"/>
  <c r="T1953"/>
  <c r="U1953" s="1"/>
  <c r="V1953"/>
  <c r="T1954"/>
  <c r="U1954" s="1"/>
  <c r="V1954"/>
  <c r="T1955"/>
  <c r="U1955" s="1"/>
  <c r="V1955"/>
  <c r="T1956"/>
  <c r="U1956" s="1"/>
  <c r="V1956"/>
  <c r="T1957"/>
  <c r="U1957" s="1"/>
  <c r="V1957"/>
  <c r="T1958"/>
  <c r="U1958" s="1"/>
  <c r="V1958"/>
  <c r="T1959"/>
  <c r="U1959" s="1"/>
  <c r="V1959"/>
  <c r="T1960"/>
  <c r="U1960" s="1"/>
  <c r="V1960"/>
  <c r="T1961"/>
  <c r="U1961" s="1"/>
  <c r="V1961"/>
  <c r="T1962"/>
  <c r="U1962" s="1"/>
  <c r="V1962"/>
  <c r="T1963"/>
  <c r="U1963" s="1"/>
  <c r="V1963"/>
  <c r="T1964"/>
  <c r="U1964" s="1"/>
  <c r="V1964"/>
  <c r="T1965"/>
  <c r="U1965" s="1"/>
  <c r="V1965"/>
  <c r="T1966"/>
  <c r="U1966" s="1"/>
  <c r="V1966"/>
  <c r="T1967"/>
  <c r="U1967" s="1"/>
  <c r="V1967"/>
  <c r="T1968"/>
  <c r="U1968" s="1"/>
  <c r="V1968"/>
  <c r="T1969"/>
  <c r="U1969" s="1"/>
  <c r="V1969"/>
  <c r="T1970"/>
  <c r="U1970" s="1"/>
  <c r="V1970"/>
  <c r="T1971"/>
  <c r="U1971" s="1"/>
  <c r="V1971"/>
  <c r="T1972"/>
  <c r="U1972" s="1"/>
  <c r="V1972"/>
  <c r="T1973"/>
  <c r="U1973" s="1"/>
  <c r="V1973"/>
  <c r="T1974"/>
  <c r="U1974" s="1"/>
  <c r="V1974"/>
  <c r="T1975"/>
  <c r="U1975" s="1"/>
  <c r="V1975"/>
  <c r="T1976"/>
  <c r="U1976" s="1"/>
  <c r="V1976"/>
  <c r="T1977"/>
  <c r="U1977" s="1"/>
  <c r="V1977"/>
  <c r="T1978"/>
  <c r="U1978" s="1"/>
  <c r="V1978"/>
  <c r="T1979"/>
  <c r="U1979" s="1"/>
  <c r="V1979"/>
  <c r="T1980"/>
  <c r="U1980" s="1"/>
  <c r="V1980"/>
  <c r="T1981"/>
  <c r="U1981" s="1"/>
  <c r="V1981"/>
  <c r="T1982"/>
  <c r="U1982" s="1"/>
  <c r="V1982"/>
  <c r="T1983"/>
  <c r="U1983" s="1"/>
  <c r="V1983"/>
  <c r="T1984"/>
  <c r="U1984" s="1"/>
  <c r="V1984"/>
  <c r="T1985"/>
  <c r="U1985" s="1"/>
  <c r="V1985"/>
  <c r="T1986"/>
  <c r="U1986" s="1"/>
  <c r="V1986"/>
  <c r="T1987"/>
  <c r="U1987" s="1"/>
  <c r="V1987"/>
  <c r="T1988"/>
  <c r="U1988" s="1"/>
  <c r="V1988"/>
  <c r="T1989"/>
  <c r="U1989" s="1"/>
  <c r="V1989"/>
  <c r="T1990"/>
  <c r="U1990" s="1"/>
  <c r="V1990"/>
  <c r="T1991"/>
  <c r="U1991" s="1"/>
  <c r="V1991"/>
  <c r="T1992"/>
  <c r="U1992" s="1"/>
  <c r="V1992"/>
  <c r="T1993"/>
  <c r="U1993" s="1"/>
  <c r="V1993"/>
  <c r="T1994"/>
  <c r="U1994" s="1"/>
  <c r="V1994"/>
  <c r="T1995"/>
  <c r="U1995" s="1"/>
  <c r="V1995"/>
  <c r="T1996"/>
  <c r="U1996" s="1"/>
  <c r="V1996"/>
  <c r="T1997"/>
  <c r="U1997" s="1"/>
  <c r="V1997"/>
  <c r="T1998"/>
  <c r="U1998" s="1"/>
  <c r="V1998"/>
  <c r="T1999"/>
  <c r="U1999" s="1"/>
  <c r="V1999"/>
  <c r="T2000"/>
  <c r="U2000" s="1"/>
  <c r="V2000"/>
  <c r="T2001"/>
  <c r="U2001" s="1"/>
  <c r="V2001"/>
  <c r="T2002"/>
  <c r="U2002" s="1"/>
  <c r="V2002"/>
  <c r="T2003"/>
  <c r="U2003" s="1"/>
  <c r="V2003"/>
  <c r="T2004"/>
  <c r="V2004" s="1"/>
  <c r="T2005"/>
  <c r="V2005" s="1"/>
  <c r="T2006"/>
  <c r="V2006" s="1"/>
  <c r="T2007"/>
  <c r="V2007" s="1"/>
  <c r="T2008"/>
  <c r="V2008" s="1"/>
  <c r="T2009"/>
  <c r="V2009" s="1"/>
  <c r="T2010"/>
  <c r="V2010" s="1"/>
  <c r="T2011"/>
  <c r="V2011" s="1"/>
  <c r="T2012"/>
  <c r="V2012" s="1"/>
  <c r="T2013"/>
  <c r="V2013" s="1"/>
  <c r="T2014"/>
  <c r="V2014" s="1"/>
  <c r="T2015"/>
  <c r="V2015" s="1"/>
  <c r="T2016"/>
  <c r="V2016" s="1"/>
  <c r="T2017"/>
  <c r="V2017" s="1"/>
  <c r="T2018"/>
  <c r="V2018" s="1"/>
  <c r="T2019"/>
  <c r="V2019" s="1"/>
  <c r="T2020"/>
  <c r="V2020" s="1"/>
  <c r="T2021"/>
  <c r="V2021" s="1"/>
  <c r="T2022"/>
  <c r="V2022" s="1"/>
  <c r="T2023"/>
  <c r="V2023" s="1"/>
  <c r="T2024"/>
  <c r="V2024" s="1"/>
  <c r="T2025"/>
  <c r="V2025" s="1"/>
  <c r="T2026"/>
  <c r="V2026" s="1"/>
  <c r="T2027"/>
  <c r="V2027" s="1"/>
  <c r="T2028"/>
  <c r="V2028" s="1"/>
  <c r="T2029"/>
  <c r="V2029" s="1"/>
  <c r="T2030"/>
  <c r="V2030" s="1"/>
  <c r="T2031"/>
  <c r="V2031" s="1"/>
  <c r="T2032"/>
  <c r="V2032" s="1"/>
  <c r="T2033"/>
  <c r="V2033" s="1"/>
  <c r="T2034"/>
  <c r="V2034" s="1"/>
  <c r="T2035"/>
  <c r="V2035" s="1"/>
  <c r="T2036"/>
  <c r="V2036" s="1"/>
  <c r="T2037"/>
  <c r="V2037" s="1"/>
  <c r="T2038"/>
  <c r="V2038" s="1"/>
  <c r="T2039"/>
  <c r="V2039" s="1"/>
  <c r="T2040"/>
  <c r="V2040" s="1"/>
  <c r="T2041"/>
  <c r="V2041" s="1"/>
  <c r="T2042"/>
  <c r="V2042" s="1"/>
  <c r="T2043"/>
  <c r="V2043" s="1"/>
  <c r="T2044"/>
  <c r="V2044" s="1"/>
  <c r="T2045"/>
  <c r="V2045" s="1"/>
  <c r="T2046"/>
  <c r="V2046" s="1"/>
  <c r="T2047"/>
  <c r="V2047" s="1"/>
  <c r="T2048"/>
  <c r="V2048" s="1"/>
  <c r="T2049"/>
  <c r="V2049" s="1"/>
  <c r="T2050"/>
  <c r="V2050" s="1"/>
  <c r="T2051"/>
  <c r="V2051" s="1"/>
  <c r="T2052"/>
  <c r="V2052" s="1"/>
  <c r="T2053"/>
  <c r="V2053" s="1"/>
  <c r="T2054"/>
  <c r="V2054" s="1"/>
  <c r="T2055"/>
  <c r="V2055" s="1"/>
  <c r="T2056"/>
  <c r="V2056" s="1"/>
  <c r="T2057"/>
  <c r="V2057" s="1"/>
  <c r="T2058"/>
  <c r="V2058" s="1"/>
  <c r="T2059"/>
  <c r="V2059" s="1"/>
  <c r="T2060"/>
  <c r="V2060" s="1"/>
  <c r="T2061"/>
  <c r="V2061" s="1"/>
  <c r="T2062"/>
  <c r="V2062" s="1"/>
  <c r="T2063"/>
  <c r="V2063" s="1"/>
  <c r="T2064"/>
  <c r="V2064" s="1"/>
  <c r="T2065"/>
  <c r="V2065" s="1"/>
  <c r="T2066"/>
  <c r="V2066" s="1"/>
  <c r="T2067"/>
  <c r="V2067" s="1"/>
  <c r="T2068"/>
  <c r="V2068" s="1"/>
  <c r="T2069"/>
  <c r="V2069" s="1"/>
  <c r="T2070"/>
  <c r="V2070" s="1"/>
  <c r="T2071"/>
  <c r="V2071" s="1"/>
  <c r="T2072"/>
  <c r="V2072" s="1"/>
  <c r="T2073"/>
  <c r="V2073" s="1"/>
  <c r="T2074"/>
  <c r="V2074" s="1"/>
  <c r="T2075"/>
  <c r="V2075" s="1"/>
  <c r="T2076"/>
  <c r="V2076" s="1"/>
  <c r="T2077"/>
  <c r="V2077" s="1"/>
  <c r="T2078"/>
  <c r="V2078" s="1"/>
  <c r="T2079"/>
  <c r="V2079" s="1"/>
  <c r="T2080"/>
  <c r="V2080" s="1"/>
  <c r="T2081"/>
  <c r="U2081" s="1"/>
  <c r="W2081"/>
  <c r="T2082"/>
  <c r="U2082"/>
  <c r="V2082"/>
  <c r="W2082"/>
  <c r="T2083"/>
  <c r="U2083"/>
  <c r="V2083"/>
  <c r="W2083"/>
  <c r="T2084"/>
  <c r="U2084"/>
  <c r="V2084"/>
  <c r="W2084"/>
  <c r="T2085"/>
  <c r="U2085"/>
  <c r="V2085"/>
  <c r="W2085"/>
  <c r="T2086"/>
  <c r="U2086"/>
  <c r="V2086"/>
  <c r="W2086"/>
  <c r="T2087"/>
  <c r="U2087"/>
  <c r="V2087"/>
  <c r="W2087"/>
  <c r="T2088"/>
  <c r="U2088"/>
  <c r="V2088"/>
  <c r="W2088"/>
  <c r="T2089"/>
  <c r="U2089"/>
  <c r="V2089"/>
  <c r="W2089"/>
  <c r="T2090"/>
  <c r="U2090"/>
  <c r="V2090"/>
  <c r="W2090"/>
  <c r="T2091"/>
  <c r="U2091"/>
  <c r="V2091"/>
  <c r="W2091"/>
  <c r="T2092"/>
  <c r="U2092"/>
  <c r="V2092"/>
  <c r="W2092"/>
  <c r="T2093"/>
  <c r="U2093"/>
  <c r="V2093"/>
  <c r="W2093"/>
  <c r="T2094"/>
  <c r="U2094"/>
  <c r="V2094"/>
  <c r="W2094"/>
  <c r="T2095"/>
  <c r="U2095"/>
  <c r="V2095"/>
  <c r="W2095"/>
  <c r="T2096"/>
  <c r="U2096"/>
  <c r="V2096"/>
  <c r="W2096"/>
  <c r="T2097"/>
  <c r="U2097"/>
  <c r="V2097"/>
  <c r="W2097"/>
  <c r="T2098"/>
  <c r="U2098"/>
  <c r="V2098"/>
  <c r="W2098"/>
  <c r="T2099"/>
  <c r="U2099"/>
  <c r="V2099"/>
  <c r="W2099"/>
  <c r="T2100"/>
  <c r="U2100"/>
  <c r="V2100"/>
  <c r="W2100"/>
  <c r="T2101"/>
  <c r="U2101"/>
  <c r="V2101"/>
  <c r="W2101"/>
  <c r="T2102"/>
  <c r="U2102"/>
  <c r="V2102"/>
  <c r="W2102"/>
  <c r="T2103"/>
  <c r="U2103"/>
  <c r="V2103"/>
  <c r="W2103"/>
  <c r="T2104"/>
  <c r="U2104"/>
  <c r="V2104"/>
  <c r="W2104"/>
  <c r="T2105"/>
  <c r="U2105"/>
  <c r="V2105"/>
  <c r="W2105"/>
  <c r="T2106"/>
  <c r="U2106"/>
  <c r="V2106"/>
  <c r="W2106"/>
  <c r="T2107"/>
  <c r="U2107"/>
  <c r="V2107"/>
  <c r="W2107"/>
  <c r="T2108"/>
  <c r="U2108"/>
  <c r="V2108"/>
  <c r="W2108"/>
  <c r="T2109"/>
  <c r="U2109"/>
  <c r="V2109"/>
  <c r="W2109"/>
  <c r="T2110"/>
  <c r="U2110"/>
  <c r="V2110"/>
  <c r="W2110"/>
  <c r="T2111"/>
  <c r="U2111"/>
  <c r="V2111"/>
  <c r="W2111"/>
  <c r="T2112"/>
  <c r="U2112"/>
  <c r="V2112"/>
  <c r="W2112"/>
  <c r="T2113"/>
  <c r="U2113"/>
  <c r="V2113"/>
  <c r="W2113"/>
  <c r="T2114"/>
  <c r="U2114"/>
  <c r="V2114"/>
  <c r="W2114"/>
  <c r="T2115"/>
  <c r="U2115"/>
  <c r="V2115"/>
  <c r="W2115"/>
  <c r="T2116"/>
  <c r="U2116"/>
  <c r="V2116"/>
  <c r="W2116"/>
  <c r="T2117"/>
  <c r="U2117"/>
  <c r="V2117"/>
  <c r="W2117"/>
  <c r="T2118"/>
  <c r="U2118"/>
  <c r="V2118"/>
  <c r="W2118"/>
  <c r="T2119"/>
  <c r="U2119"/>
  <c r="V2119"/>
  <c r="W2119"/>
  <c r="T2120"/>
  <c r="U2120"/>
  <c r="V2120"/>
  <c r="W2120"/>
  <c r="T2121"/>
  <c r="U2121"/>
  <c r="V2121"/>
  <c r="W2121"/>
  <c r="T2122"/>
  <c r="U2122"/>
  <c r="V2122"/>
  <c r="W2122"/>
  <c r="T2123"/>
  <c r="U2123"/>
  <c r="V2123"/>
  <c r="W2123"/>
  <c r="T2124"/>
  <c r="U2124"/>
  <c r="V2124"/>
  <c r="W2124"/>
  <c r="T2125"/>
  <c r="U2125"/>
  <c r="V2125"/>
  <c r="W2125"/>
  <c r="T2126"/>
  <c r="U2126"/>
  <c r="V2126"/>
  <c r="W2126"/>
  <c r="T2127"/>
  <c r="U2127"/>
  <c r="V2127"/>
  <c r="W2127"/>
  <c r="T2128"/>
  <c r="U2128"/>
  <c r="V2128"/>
  <c r="W2128"/>
  <c r="T2129"/>
  <c r="U2129"/>
  <c r="V2129"/>
  <c r="W2129"/>
  <c r="T2130"/>
  <c r="U2130"/>
  <c r="V2130"/>
  <c r="W2130"/>
  <c r="T2131"/>
  <c r="U2131"/>
  <c r="V2131"/>
  <c r="W2131"/>
  <c r="T2132"/>
  <c r="U2132"/>
  <c r="V2132"/>
  <c r="W2132"/>
  <c r="T2133"/>
  <c r="U2133"/>
  <c r="V2133"/>
  <c r="W2133"/>
  <c r="T2134"/>
  <c r="U2134"/>
  <c r="V2134"/>
  <c r="W2134"/>
  <c r="T2135"/>
  <c r="U2135"/>
  <c r="V2135"/>
  <c r="W2135"/>
  <c r="T2136"/>
  <c r="U2136"/>
  <c r="V2136"/>
  <c r="W2136"/>
  <c r="T2137"/>
  <c r="U2137"/>
  <c r="V2137"/>
  <c r="W2137"/>
  <c r="T2138"/>
  <c r="U2138"/>
  <c r="V2138"/>
  <c r="W2138"/>
  <c r="T2139"/>
  <c r="U2139"/>
  <c r="V2139"/>
  <c r="W2139"/>
  <c r="T2140"/>
  <c r="U2140"/>
  <c r="V2140"/>
  <c r="W2140"/>
  <c r="T2141"/>
  <c r="U2141"/>
  <c r="V2141"/>
  <c r="W2141"/>
  <c r="T2142"/>
  <c r="U2142"/>
  <c r="V2142"/>
  <c r="W2142"/>
  <c r="T2143"/>
  <c r="U2143"/>
  <c r="V2143"/>
  <c r="W2143"/>
  <c r="T2144"/>
  <c r="U2144"/>
  <c r="V2144"/>
  <c r="W2144"/>
  <c r="T2145"/>
  <c r="U2145"/>
  <c r="V2145"/>
  <c r="W2145"/>
  <c r="T2146"/>
  <c r="U2146"/>
  <c r="V2146"/>
  <c r="W2146"/>
  <c r="T2147"/>
  <c r="U2147"/>
  <c r="V2147"/>
  <c r="W2147"/>
  <c r="T2148"/>
  <c r="U2148"/>
  <c r="V2148"/>
  <c r="W2148"/>
  <c r="T2149"/>
  <c r="U2149"/>
  <c r="V2149"/>
  <c r="W2149"/>
  <c r="T2150"/>
  <c r="U2150"/>
  <c r="V2150"/>
  <c r="W2150"/>
  <c r="T2151"/>
  <c r="U2151"/>
  <c r="V2151"/>
  <c r="W2151"/>
  <c r="T2152"/>
  <c r="U2152"/>
  <c r="V2152"/>
  <c r="W2152"/>
  <c r="T2153"/>
  <c r="U2153"/>
  <c r="V2153"/>
  <c r="W2153"/>
  <c r="T2154"/>
  <c r="U2154"/>
  <c r="V2154"/>
  <c r="W2154"/>
  <c r="T2155"/>
  <c r="U2155"/>
  <c r="V2155"/>
  <c r="W2155"/>
  <c r="T2156"/>
  <c r="U2156"/>
  <c r="V2156"/>
  <c r="W2156"/>
  <c r="T2157"/>
  <c r="U2157"/>
  <c r="V2157"/>
  <c r="W2157"/>
  <c r="T2158"/>
  <c r="U2158"/>
  <c r="V2158"/>
  <c r="W2158"/>
  <c r="T2159"/>
  <c r="U2159"/>
  <c r="V2159"/>
  <c r="W2159"/>
  <c r="T2160"/>
  <c r="U2160"/>
  <c r="V2160"/>
  <c r="W2160"/>
  <c r="T2161"/>
  <c r="U2161"/>
  <c r="V2161"/>
  <c r="W2161"/>
  <c r="T2162"/>
  <c r="U2162"/>
  <c r="V2162"/>
  <c r="W2162"/>
  <c r="T2163"/>
  <c r="U2163"/>
  <c r="V2163"/>
  <c r="W2163"/>
  <c r="T2164"/>
  <c r="U2164"/>
  <c r="V2164"/>
  <c r="W2164"/>
  <c r="T2165"/>
  <c r="U2165"/>
  <c r="V2165"/>
  <c r="W2165"/>
  <c r="T2166"/>
  <c r="U2166"/>
  <c r="V2166"/>
  <c r="W2166"/>
  <c r="T2167"/>
  <c r="U2167"/>
  <c r="V2167"/>
  <c r="W2167"/>
  <c r="T2168"/>
  <c r="U2168"/>
  <c r="V2168"/>
  <c r="W2168"/>
  <c r="T2169"/>
  <c r="U2169"/>
  <c r="V2169"/>
  <c r="W2169"/>
  <c r="T2170"/>
  <c r="U2170"/>
  <c r="V2170"/>
  <c r="W2170"/>
  <c r="T2171"/>
  <c r="U2171"/>
  <c r="V2171"/>
  <c r="W2171"/>
  <c r="T2172"/>
  <c r="U2172"/>
  <c r="V2172"/>
  <c r="W2172"/>
  <c r="T2173"/>
  <c r="U2173"/>
  <c r="V2173"/>
  <c r="W2173"/>
  <c r="T2174"/>
  <c r="U2174"/>
  <c r="V2174"/>
  <c r="W2174"/>
  <c r="T2175"/>
  <c r="U2175"/>
  <c r="V2175"/>
  <c r="W2175"/>
  <c r="T2176"/>
  <c r="U2176"/>
  <c r="V2176"/>
  <c r="W2176"/>
  <c r="T2177"/>
  <c r="U2177"/>
  <c r="V2177"/>
  <c r="W2177"/>
  <c r="T2178"/>
  <c r="U2178"/>
  <c r="V2178"/>
  <c r="W2178"/>
  <c r="T2179"/>
  <c r="U2179"/>
  <c r="V2179"/>
  <c r="W2179"/>
  <c r="T2180"/>
  <c r="U2180"/>
  <c r="V2180"/>
  <c r="W2180"/>
  <c r="T2181"/>
  <c r="U2181"/>
  <c r="V2181"/>
  <c r="W2181"/>
  <c r="T2182"/>
  <c r="U2182"/>
  <c r="V2182"/>
  <c r="W2182"/>
  <c r="T2183"/>
  <c r="U2183"/>
  <c r="V2183"/>
  <c r="W2183"/>
  <c r="T2184"/>
  <c r="U2184"/>
  <c r="V2184"/>
  <c r="W2184"/>
  <c r="T2185"/>
  <c r="U2185"/>
  <c r="V2185"/>
  <c r="W2185"/>
  <c r="T2186"/>
  <c r="U2186"/>
  <c r="V2186"/>
  <c r="W2186"/>
  <c r="T2187"/>
  <c r="U2187"/>
  <c r="V2187"/>
  <c r="W2187"/>
  <c r="T2188"/>
  <c r="U2188"/>
  <c r="V2188"/>
  <c r="W2188"/>
  <c r="T2189"/>
  <c r="U2189"/>
  <c r="V2189"/>
  <c r="W2189"/>
  <c r="T2190"/>
  <c r="U2190"/>
  <c r="V2190"/>
  <c r="W2190"/>
  <c r="T2191"/>
  <c r="U2191"/>
  <c r="V2191"/>
  <c r="W2191"/>
  <c r="T2192"/>
  <c r="U2192"/>
  <c r="V2192"/>
  <c r="W2192"/>
  <c r="T2193"/>
  <c r="U2193"/>
  <c r="V2193"/>
  <c r="W2193"/>
  <c r="T2194"/>
  <c r="U2194"/>
  <c r="V2194"/>
  <c r="W2194"/>
  <c r="T2195"/>
  <c r="U2195"/>
  <c r="V2195"/>
  <c r="W2195"/>
  <c r="T2196"/>
  <c r="U2196"/>
  <c r="V2196"/>
  <c r="W2196"/>
  <c r="T2197"/>
  <c r="U2197"/>
  <c r="V2197"/>
  <c r="W2197"/>
  <c r="T2198"/>
  <c r="U2198"/>
  <c r="V2198"/>
  <c r="W2198"/>
  <c r="V6"/>
  <c r="U6"/>
  <c r="T6"/>
  <c r="R10"/>
  <c r="R11"/>
  <c r="R12"/>
  <c r="R13"/>
  <c r="R14"/>
  <c r="R15"/>
  <c r="R16"/>
  <c r="R17"/>
  <c r="R18"/>
  <c r="R19"/>
  <c r="R20"/>
  <c r="R21"/>
  <c r="R22"/>
  <c r="R23"/>
  <c r="R24"/>
  <c r="R25"/>
  <c r="R26"/>
  <c r="R27"/>
  <c r="R28"/>
  <c r="R29"/>
  <c r="R30"/>
  <c r="R31"/>
  <c r="R32"/>
  <c r="R33"/>
  <c r="R34"/>
  <c r="R35"/>
  <c r="R36"/>
  <c r="R37"/>
  <c r="R38"/>
  <c r="R39"/>
  <c r="R40"/>
  <c r="R41"/>
  <c r="R42"/>
  <c r="R43"/>
  <c r="R44"/>
  <c r="R45"/>
  <c r="R46"/>
  <c r="S46"/>
  <c r="R50"/>
  <c r="R51"/>
  <c r="R52"/>
  <c r="R53"/>
  <c r="R54"/>
  <c r="R55"/>
  <c r="R56"/>
  <c r="R57"/>
  <c r="R58"/>
  <c r="R59"/>
  <c r="R60"/>
  <c r="R61"/>
  <c r="R62"/>
  <c r="R63"/>
  <c r="R64"/>
  <c r="R65"/>
  <c r="R66"/>
  <c r="R67"/>
  <c r="R68"/>
  <c r="R69"/>
  <c r="R70"/>
  <c r="R71"/>
  <c r="R72"/>
  <c r="R73"/>
  <c r="R74"/>
  <c r="R75"/>
  <c r="R76"/>
  <c r="R77"/>
  <c r="R78"/>
  <c r="R79"/>
  <c r="R80"/>
  <c r="R81"/>
  <c r="R82"/>
  <c r="R83"/>
  <c r="R84"/>
  <c r="R85"/>
  <c r="R86"/>
  <c r="R87"/>
  <c r="S87"/>
  <c r="R88"/>
  <c r="S88"/>
  <c r="R89"/>
  <c r="S89"/>
  <c r="R90"/>
  <c r="S90"/>
  <c r="R91"/>
  <c r="S91"/>
  <c r="R92"/>
  <c r="S92"/>
  <c r="R93"/>
  <c r="S93"/>
  <c r="R94"/>
  <c r="S94"/>
  <c r="R95"/>
  <c r="S95"/>
  <c r="R96"/>
  <c r="S96"/>
  <c r="R97"/>
  <c r="S97"/>
  <c r="R98"/>
  <c r="S98"/>
  <c r="R99"/>
  <c r="S99"/>
  <c r="R100"/>
  <c r="S100"/>
  <c r="R101"/>
  <c r="S101"/>
  <c r="R102"/>
  <c r="S102"/>
  <c r="R103"/>
  <c r="S103"/>
  <c r="R104"/>
  <c r="S104"/>
  <c r="R105"/>
  <c r="S105"/>
  <c r="R106"/>
  <c r="S106"/>
  <c r="R107"/>
  <c r="S107"/>
  <c r="R108"/>
  <c r="S108"/>
  <c r="R109"/>
  <c r="S109"/>
  <c r="R110"/>
  <c r="S110"/>
  <c r="R111"/>
  <c r="S111"/>
  <c r="R112"/>
  <c r="S112"/>
  <c r="R113"/>
  <c r="S113"/>
  <c r="R114"/>
  <c r="S114"/>
  <c r="R115"/>
  <c r="S115"/>
  <c r="R116"/>
  <c r="S116"/>
  <c r="R117"/>
  <c r="S117"/>
  <c r="R118"/>
  <c r="S118"/>
  <c r="R119"/>
  <c r="S119"/>
  <c r="R120"/>
  <c r="S120"/>
  <c r="R121"/>
  <c r="S121"/>
  <c r="R122"/>
  <c r="S122"/>
  <c r="R123"/>
  <c r="S123"/>
  <c r="R124"/>
  <c r="S124"/>
  <c r="R125"/>
  <c r="S125"/>
  <c r="R126"/>
  <c r="S126"/>
  <c r="R127"/>
  <c r="S127"/>
  <c r="R128"/>
  <c r="S128"/>
  <c r="R129"/>
  <c r="S129"/>
  <c r="R130"/>
  <c r="S130"/>
  <c r="R131"/>
  <c r="S131"/>
  <c r="R132"/>
  <c r="S132"/>
  <c r="R133"/>
  <c r="S133"/>
  <c r="R134"/>
  <c r="S134"/>
  <c r="R135"/>
  <c r="S135"/>
  <c r="R136"/>
  <c r="S136"/>
  <c r="R137"/>
  <c r="S137"/>
  <c r="R138"/>
  <c r="S138"/>
  <c r="R139"/>
  <c r="S139"/>
  <c r="R140"/>
  <c r="S140"/>
  <c r="R141"/>
  <c r="S141"/>
  <c r="R142"/>
  <c r="S142"/>
  <c r="R143"/>
  <c r="S143"/>
  <c r="R144"/>
  <c r="S144"/>
  <c r="R145"/>
  <c r="S145"/>
  <c r="R146"/>
  <c r="S146"/>
  <c r="R147"/>
  <c r="S147"/>
  <c r="R148"/>
  <c r="S148"/>
  <c r="R149"/>
  <c r="S149"/>
  <c r="R150"/>
  <c r="S150"/>
  <c r="R151"/>
  <c r="S151"/>
  <c r="R152"/>
  <c r="S152"/>
  <c r="R153"/>
  <c r="S153"/>
  <c r="R154"/>
  <c r="S154"/>
  <c r="R155"/>
  <c r="S155"/>
  <c r="R156"/>
  <c r="S156"/>
  <c r="R157"/>
  <c r="S157"/>
  <c r="R158"/>
  <c r="S158"/>
  <c r="R159"/>
  <c r="S159"/>
  <c r="R160"/>
  <c r="S160"/>
  <c r="R161"/>
  <c r="S161"/>
  <c r="R162"/>
  <c r="S162"/>
  <c r="R163"/>
  <c r="S163"/>
  <c r="R164"/>
  <c r="S164"/>
  <c r="R165"/>
  <c r="S165"/>
  <c r="R166"/>
  <c r="S166"/>
  <c r="R167"/>
  <c r="S167"/>
  <c r="R168"/>
  <c r="S168"/>
  <c r="R169"/>
  <c r="S169"/>
  <c r="R170"/>
  <c r="S170"/>
  <c r="R171"/>
  <c r="S171"/>
  <c r="R172"/>
  <c r="S172"/>
  <c r="R173"/>
  <c r="S173"/>
  <c r="R174"/>
  <c r="S174"/>
  <c r="R175"/>
  <c r="S175"/>
  <c r="R176"/>
  <c r="S176"/>
  <c r="R177"/>
  <c r="S177"/>
  <c r="R178"/>
  <c r="S178"/>
  <c r="R179"/>
  <c r="S179"/>
  <c r="R180"/>
  <c r="S180"/>
  <c r="R181"/>
  <c r="S181"/>
  <c r="R182"/>
  <c r="S182"/>
  <c r="R183"/>
  <c r="S183"/>
  <c r="R184"/>
  <c r="S184"/>
  <c r="R185"/>
  <c r="S185"/>
  <c r="R186"/>
  <c r="S186"/>
  <c r="R187"/>
  <c r="S187"/>
  <c r="R188"/>
  <c r="S188"/>
  <c r="R189"/>
  <c r="S189"/>
  <c r="R190"/>
  <c r="S190"/>
  <c r="R191"/>
  <c r="S191"/>
  <c r="R192"/>
  <c r="S192"/>
  <c r="R193"/>
  <c r="S193"/>
  <c r="R194"/>
  <c r="S194"/>
  <c r="R195"/>
  <c r="S195"/>
  <c r="R196"/>
  <c r="S196"/>
  <c r="R197"/>
  <c r="S197"/>
  <c r="R198"/>
  <c r="S198"/>
  <c r="R199"/>
  <c r="S199"/>
  <c r="R200"/>
  <c r="S200"/>
  <c r="R201"/>
  <c r="S201"/>
  <c r="R202"/>
  <c r="S202"/>
  <c r="R203"/>
  <c r="S203"/>
  <c r="R204"/>
  <c r="S204"/>
  <c r="R205"/>
  <c r="S205"/>
  <c r="R206"/>
  <c r="S206"/>
  <c r="R207"/>
  <c r="S207"/>
  <c r="R208"/>
  <c r="S208"/>
  <c r="R209"/>
  <c r="S209"/>
  <c r="R210"/>
  <c r="S210"/>
  <c r="R211"/>
  <c r="S211"/>
  <c r="R212"/>
  <c r="S212"/>
  <c r="R213"/>
  <c r="S213"/>
  <c r="R214"/>
  <c r="S214"/>
  <c r="R215"/>
  <c r="S215"/>
  <c r="R216"/>
  <c r="S216"/>
  <c r="R217"/>
  <c r="S217"/>
  <c r="R218"/>
  <c r="S218"/>
  <c r="R219"/>
  <c r="S219"/>
  <c r="R220"/>
  <c r="S220"/>
  <c r="R221"/>
  <c r="S221"/>
  <c r="R222"/>
  <c r="S222"/>
  <c r="R223"/>
  <c r="S223"/>
  <c r="R224"/>
  <c r="S224"/>
  <c r="R225"/>
  <c r="S225"/>
  <c r="R226"/>
  <c r="S226"/>
  <c r="R227"/>
  <c r="S227"/>
  <c r="R228"/>
  <c r="S228"/>
  <c r="R229"/>
  <c r="S229"/>
  <c r="R230"/>
  <c r="S230"/>
  <c r="R231"/>
  <c r="S231"/>
  <c r="R232"/>
  <c r="S232"/>
  <c r="R233"/>
  <c r="S233"/>
  <c r="R234"/>
  <c r="S234"/>
  <c r="R235"/>
  <c r="S235"/>
  <c r="R236"/>
  <c r="S236"/>
  <c r="R237"/>
  <c r="S237"/>
  <c r="R238"/>
  <c r="S238"/>
  <c r="R239"/>
  <c r="S239"/>
  <c r="R240"/>
  <c r="S240"/>
  <c r="R241"/>
  <c r="S241"/>
  <c r="R242"/>
  <c r="S242"/>
  <c r="R243"/>
  <c r="S243"/>
  <c r="R244"/>
  <c r="S244"/>
  <c r="R245"/>
  <c r="S245"/>
  <c r="R246"/>
  <c r="S246"/>
  <c r="R247"/>
  <c r="S247"/>
  <c r="R248"/>
  <c r="S248"/>
  <c r="R249"/>
  <c r="S249"/>
  <c r="R250"/>
  <c r="S250"/>
  <c r="R251"/>
  <c r="S251"/>
  <c r="R252"/>
  <c r="S252"/>
  <c r="R253"/>
  <c r="S253"/>
  <c r="R254"/>
  <c r="S254"/>
  <c r="R255"/>
  <c r="S255"/>
  <c r="R256"/>
  <c r="S256"/>
  <c r="R257"/>
  <c r="S257"/>
  <c r="R258"/>
  <c r="S258"/>
  <c r="R259"/>
  <c r="S259"/>
  <c r="R260"/>
  <c r="S260"/>
  <c r="R261"/>
  <c r="S261"/>
  <c r="R262"/>
  <c r="S262"/>
  <c r="R263"/>
  <c r="S263"/>
  <c r="R264"/>
  <c r="S264"/>
  <c r="R265"/>
  <c r="S265"/>
  <c r="R266"/>
  <c r="S266"/>
  <c r="R267"/>
  <c r="S267"/>
  <c r="R268"/>
  <c r="S268"/>
  <c r="R269"/>
  <c r="S269"/>
  <c r="R270"/>
  <c r="S270"/>
  <c r="R271"/>
  <c r="S271"/>
  <c r="R272"/>
  <c r="S272"/>
  <c r="R273"/>
  <c r="S273"/>
  <c r="R274"/>
  <c r="S274"/>
  <c r="R275"/>
  <c r="S275"/>
  <c r="R276"/>
  <c r="S276"/>
  <c r="R277"/>
  <c r="S277"/>
  <c r="R278"/>
  <c r="S278"/>
  <c r="R279"/>
  <c r="S279"/>
  <c r="R280"/>
  <c r="S280"/>
  <c r="R281"/>
  <c r="S281"/>
  <c r="R282"/>
  <c r="S282"/>
  <c r="R283"/>
  <c r="S283"/>
  <c r="R284"/>
  <c r="S284"/>
  <c r="R285"/>
  <c r="S285"/>
  <c r="R286"/>
  <c r="S286"/>
  <c r="R287"/>
  <c r="S287"/>
  <c r="R288"/>
  <c r="S288"/>
  <c r="R289"/>
  <c r="S289"/>
  <c r="R290"/>
  <c r="S290"/>
  <c r="R291"/>
  <c r="S291"/>
  <c r="R292"/>
  <c r="S292"/>
  <c r="R293"/>
  <c r="S293"/>
  <c r="R294"/>
  <c r="S294"/>
  <c r="R295"/>
  <c r="S295"/>
  <c r="R296"/>
  <c r="S296"/>
  <c r="R297"/>
  <c r="S297"/>
  <c r="R298"/>
  <c r="S298"/>
  <c r="R299"/>
  <c r="S299"/>
  <c r="R300"/>
  <c r="S300"/>
  <c r="R301"/>
  <c r="S301"/>
  <c r="R302"/>
  <c r="S302"/>
  <c r="R303"/>
  <c r="S303"/>
  <c r="R304"/>
  <c r="S304"/>
  <c r="R305"/>
  <c r="S305"/>
  <c r="R306"/>
  <c r="S306"/>
  <c r="R307"/>
  <c r="S307"/>
  <c r="R308"/>
  <c r="S308"/>
  <c r="R309"/>
  <c r="S309"/>
  <c r="R310"/>
  <c r="S310"/>
  <c r="R311"/>
  <c r="S311"/>
  <c r="R312"/>
  <c r="S312"/>
  <c r="R313"/>
  <c r="S313"/>
  <c r="R314"/>
  <c r="S314"/>
  <c r="R315"/>
  <c r="S315"/>
  <c r="R316"/>
  <c r="S316"/>
  <c r="R317"/>
  <c r="S317"/>
  <c r="R318"/>
  <c r="S318"/>
  <c r="R319"/>
  <c r="S319"/>
  <c r="R320"/>
  <c r="S320"/>
  <c r="R321"/>
  <c r="S321"/>
  <c r="R322"/>
  <c r="S322"/>
  <c r="R323"/>
  <c r="S323"/>
  <c r="R324"/>
  <c r="S324"/>
  <c r="R325"/>
  <c r="S325"/>
  <c r="R326"/>
  <c r="S326"/>
  <c r="R327"/>
  <c r="S327"/>
  <c r="R328"/>
  <c r="S328"/>
  <c r="R329"/>
  <c r="S329"/>
  <c r="R330"/>
  <c r="S330"/>
  <c r="R331"/>
  <c r="S331"/>
  <c r="R332"/>
  <c r="S332"/>
  <c r="R333"/>
  <c r="S333"/>
  <c r="R334"/>
  <c r="S334"/>
  <c r="R335"/>
  <c r="S335"/>
  <c r="R336"/>
  <c r="S336"/>
  <c r="R337"/>
  <c r="S337"/>
  <c r="R338"/>
  <c r="S338"/>
  <c r="R339"/>
  <c r="S339"/>
  <c r="R340"/>
  <c r="S340"/>
  <c r="R341"/>
  <c r="S341"/>
  <c r="R342"/>
  <c r="S342"/>
  <c r="R343"/>
  <c r="S343"/>
  <c r="R344"/>
  <c r="S344"/>
  <c r="R345"/>
  <c r="S345"/>
  <c r="R346"/>
  <c r="S346"/>
  <c r="R347"/>
  <c r="S347"/>
  <c r="R348"/>
  <c r="S348"/>
  <c r="R349"/>
  <c r="S349"/>
  <c r="R350"/>
  <c r="S350"/>
  <c r="R351"/>
  <c r="S351"/>
  <c r="R352"/>
  <c r="S352"/>
  <c r="R353"/>
  <c r="S353"/>
  <c r="R354"/>
  <c r="S354"/>
  <c r="R355"/>
  <c r="S355"/>
  <c r="R356"/>
  <c r="S356"/>
  <c r="R357"/>
  <c r="S357"/>
  <c r="R358"/>
  <c r="S358"/>
  <c r="R359"/>
  <c r="S359"/>
  <c r="R360"/>
  <c r="S360"/>
  <c r="R361"/>
  <c r="S361"/>
  <c r="R362"/>
  <c r="S362"/>
  <c r="R363"/>
  <c r="S363"/>
  <c r="R364"/>
  <c r="S364"/>
  <c r="R365"/>
  <c r="S365"/>
  <c r="R366"/>
  <c r="S366"/>
  <c r="R367"/>
  <c r="S367"/>
  <c r="R368"/>
  <c r="S368"/>
  <c r="R369"/>
  <c r="S369"/>
  <c r="R370"/>
  <c r="S370"/>
  <c r="R371"/>
  <c r="S371"/>
  <c r="R372"/>
  <c r="S372"/>
  <c r="R373"/>
  <c r="S373"/>
  <c r="R374"/>
  <c r="S374"/>
  <c r="R375"/>
  <c r="S375"/>
  <c r="R376"/>
  <c r="S376"/>
  <c r="R377"/>
  <c r="S377"/>
  <c r="R378"/>
  <c r="S378"/>
  <c r="R379"/>
  <c r="S379"/>
  <c r="R380"/>
  <c r="S380"/>
  <c r="R381"/>
  <c r="S381"/>
  <c r="R382"/>
  <c r="S382"/>
  <c r="R383"/>
  <c r="S383"/>
  <c r="R384"/>
  <c r="S384"/>
  <c r="R385"/>
  <c r="S385"/>
  <c r="R386"/>
  <c r="S386"/>
  <c r="R387"/>
  <c r="S387"/>
  <c r="R388"/>
  <c r="S388"/>
  <c r="R389"/>
  <c r="S389"/>
  <c r="R390"/>
  <c r="S390"/>
  <c r="R391"/>
  <c r="S391"/>
  <c r="R392"/>
  <c r="S392"/>
  <c r="R393"/>
  <c r="S393"/>
  <c r="R394"/>
  <c r="S394"/>
  <c r="R395"/>
  <c r="S395"/>
  <c r="R396"/>
  <c r="S396"/>
  <c r="R397"/>
  <c r="S397"/>
  <c r="R398"/>
  <c r="S398"/>
  <c r="R399"/>
  <c r="S399"/>
  <c r="R400"/>
  <c r="S400"/>
  <c r="R401"/>
  <c r="S401"/>
  <c r="R402"/>
  <c r="S402"/>
  <c r="R403"/>
  <c r="S403"/>
  <c r="R404"/>
  <c r="S404"/>
  <c r="R405"/>
  <c r="S405"/>
  <c r="R406"/>
  <c r="S406"/>
  <c r="R407"/>
  <c r="S407"/>
  <c r="R408"/>
  <c r="S408"/>
  <c r="R409"/>
  <c r="S409"/>
  <c r="R410"/>
  <c r="S410"/>
  <c r="R411"/>
  <c r="S411"/>
  <c r="R412"/>
  <c r="S412"/>
  <c r="R413"/>
  <c r="S413"/>
  <c r="R414"/>
  <c r="S414"/>
  <c r="R415"/>
  <c r="S415"/>
  <c r="R416"/>
  <c r="S416"/>
  <c r="R417"/>
  <c r="S417"/>
  <c r="R418"/>
  <c r="S418"/>
  <c r="R419"/>
  <c r="S419"/>
  <c r="R420"/>
  <c r="S420"/>
  <c r="R421"/>
  <c r="S421"/>
  <c r="R422"/>
  <c r="S422"/>
  <c r="R423"/>
  <c r="S423"/>
  <c r="R424"/>
  <c r="S424"/>
  <c r="R425"/>
  <c r="S425"/>
  <c r="R426"/>
  <c r="S426"/>
  <c r="R427"/>
  <c r="S427"/>
  <c r="R428"/>
  <c r="S428"/>
  <c r="R429"/>
  <c r="S429"/>
  <c r="R430"/>
  <c r="S430"/>
  <c r="R431"/>
  <c r="S431"/>
  <c r="R432"/>
  <c r="S432"/>
  <c r="R433"/>
  <c r="S433"/>
  <c r="R434"/>
  <c r="S434"/>
  <c r="R435"/>
  <c r="S435"/>
  <c r="R436"/>
  <c r="S436"/>
  <c r="R437"/>
  <c r="S437"/>
  <c r="R438"/>
  <c r="S438"/>
  <c r="R439"/>
  <c r="S439"/>
  <c r="R440"/>
  <c r="S440"/>
  <c r="R441"/>
  <c r="S441"/>
  <c r="R442"/>
  <c r="S442"/>
  <c r="R443"/>
  <c r="S443"/>
  <c r="R444"/>
  <c r="S444"/>
  <c r="R445"/>
  <c r="S445"/>
  <c r="R446"/>
  <c r="S446"/>
  <c r="R447"/>
  <c r="S447"/>
  <c r="R448"/>
  <c r="S448"/>
  <c r="R449"/>
  <c r="S449"/>
  <c r="R450"/>
  <c r="S450"/>
  <c r="R451"/>
  <c r="S451"/>
  <c r="R452"/>
  <c r="S452"/>
  <c r="R453"/>
  <c r="S453"/>
  <c r="R454"/>
  <c r="S454"/>
  <c r="R455"/>
  <c r="S455"/>
  <c r="R456"/>
  <c r="S456"/>
  <c r="R457"/>
  <c r="S457"/>
  <c r="R458"/>
  <c r="S458"/>
  <c r="R459"/>
  <c r="S459"/>
  <c r="R460"/>
  <c r="S460"/>
  <c r="R461"/>
  <c r="S461"/>
  <c r="R462"/>
  <c r="S462"/>
  <c r="R463"/>
  <c r="S463"/>
  <c r="R464"/>
  <c r="S464"/>
  <c r="R465"/>
  <c r="S465"/>
  <c r="R466"/>
  <c r="S466"/>
  <c r="R467"/>
  <c r="S467"/>
  <c r="R468"/>
  <c r="S468"/>
  <c r="R469"/>
  <c r="S469"/>
  <c r="R470"/>
  <c r="S470"/>
  <c r="R471"/>
  <c r="S471"/>
  <c r="R472"/>
  <c r="S472"/>
  <c r="R473"/>
  <c r="S473"/>
  <c r="R474"/>
  <c r="S474"/>
  <c r="R475"/>
  <c r="S475"/>
  <c r="R476"/>
  <c r="S476"/>
  <c r="R477"/>
  <c r="S477"/>
  <c r="R478"/>
  <c r="S478"/>
  <c r="R479"/>
  <c r="S479"/>
  <c r="R480"/>
  <c r="S480"/>
  <c r="R481"/>
  <c r="S481"/>
  <c r="R482"/>
  <c r="S482"/>
  <c r="R483"/>
  <c r="S483"/>
  <c r="R484"/>
  <c r="S484"/>
  <c r="R485"/>
  <c r="S485"/>
  <c r="R486"/>
  <c r="S486"/>
  <c r="R487"/>
  <c r="S487"/>
  <c r="R488"/>
  <c r="S488"/>
  <c r="R489"/>
  <c r="S489"/>
  <c r="R490"/>
  <c r="S490"/>
  <c r="R491"/>
  <c r="S491"/>
  <c r="R492"/>
  <c r="S492"/>
  <c r="R493"/>
  <c r="S493"/>
  <c r="R494"/>
  <c r="S494"/>
  <c r="R495"/>
  <c r="S495"/>
  <c r="R496"/>
  <c r="S496"/>
  <c r="R497"/>
  <c r="S497"/>
  <c r="R498"/>
  <c r="S498"/>
  <c r="R499"/>
  <c r="S499"/>
  <c r="R500"/>
  <c r="S500"/>
  <c r="R501"/>
  <c r="S501"/>
  <c r="R502"/>
  <c r="S502"/>
  <c r="R503"/>
  <c r="S503"/>
  <c r="R504"/>
  <c r="S504"/>
  <c r="R505"/>
  <c r="S505"/>
  <c r="R506"/>
  <c r="S506"/>
  <c r="R507"/>
  <c r="S507"/>
  <c r="R508"/>
  <c r="S508"/>
  <c r="R509"/>
  <c r="S509"/>
  <c r="R510"/>
  <c r="S510"/>
  <c r="R511"/>
  <c r="S511"/>
  <c r="R512"/>
  <c r="S512"/>
  <c r="R513"/>
  <c r="S513"/>
  <c r="R514"/>
  <c r="S514"/>
  <c r="R515"/>
  <c r="S515"/>
  <c r="R516"/>
  <c r="S516"/>
  <c r="R517"/>
  <c r="S517"/>
  <c r="R518"/>
  <c r="S518"/>
  <c r="R519"/>
  <c r="S519"/>
  <c r="R520"/>
  <c r="S520"/>
  <c r="R521"/>
  <c r="S521"/>
  <c r="R522"/>
  <c r="S522"/>
  <c r="R523"/>
  <c r="S523"/>
  <c r="R524"/>
  <c r="S524"/>
  <c r="R525"/>
  <c r="S525"/>
  <c r="R526"/>
  <c r="S526"/>
  <c r="R527"/>
  <c r="S527"/>
  <c r="R528"/>
  <c r="S528"/>
  <c r="R529"/>
  <c r="S529"/>
  <c r="R530"/>
  <c r="S530"/>
  <c r="R531"/>
  <c r="S531"/>
  <c r="R532"/>
  <c r="S532"/>
  <c r="R533"/>
  <c r="S533"/>
  <c r="R534"/>
  <c r="S534"/>
  <c r="R535"/>
  <c r="S535"/>
  <c r="R536"/>
  <c r="S536"/>
  <c r="R537"/>
  <c r="S537"/>
  <c r="R538"/>
  <c r="S538"/>
  <c r="R539"/>
  <c r="S539"/>
  <c r="R540"/>
  <c r="S540"/>
  <c r="R541"/>
  <c r="S541"/>
  <c r="R542"/>
  <c r="S542"/>
  <c r="R543"/>
  <c r="S543"/>
  <c r="R544"/>
  <c r="S544"/>
  <c r="R545"/>
  <c r="S545"/>
  <c r="R546"/>
  <c r="S546"/>
  <c r="R547"/>
  <c r="S547"/>
  <c r="R548"/>
  <c r="S548"/>
  <c r="R549"/>
  <c r="S549"/>
  <c r="R550"/>
  <c r="S550"/>
  <c r="R551"/>
  <c r="S551"/>
  <c r="R552"/>
  <c r="S552"/>
  <c r="R553"/>
  <c r="S553"/>
  <c r="R554"/>
  <c r="S554"/>
  <c r="R555"/>
  <c r="S555"/>
  <c r="R556"/>
  <c r="S556"/>
  <c r="R557"/>
  <c r="S557"/>
  <c r="R558"/>
  <c r="S558"/>
  <c r="R559"/>
  <c r="S559"/>
  <c r="R560"/>
  <c r="S560"/>
  <c r="R561"/>
  <c r="S561"/>
  <c r="R562"/>
  <c r="S562"/>
  <c r="R563"/>
  <c r="S563"/>
  <c r="R564"/>
  <c r="S564"/>
  <c r="R565"/>
  <c r="S565"/>
  <c r="R566"/>
  <c r="S566"/>
  <c r="R567"/>
  <c r="S567"/>
  <c r="R568"/>
  <c r="S568"/>
  <c r="R569"/>
  <c r="S569"/>
  <c r="R570"/>
  <c r="S570"/>
  <c r="R571"/>
  <c r="S571"/>
  <c r="R572"/>
  <c r="S572"/>
  <c r="R573"/>
  <c r="S573"/>
  <c r="R574"/>
  <c r="S574"/>
  <c r="R575"/>
  <c r="S575"/>
  <c r="R576"/>
  <c r="S576"/>
  <c r="R577"/>
  <c r="S577"/>
  <c r="R578"/>
  <c r="S578"/>
  <c r="R579"/>
  <c r="S579"/>
  <c r="R580"/>
  <c r="S580"/>
  <c r="R581"/>
  <c r="S581"/>
  <c r="R582"/>
  <c r="S582"/>
  <c r="R583"/>
  <c r="S583"/>
  <c r="R584"/>
  <c r="S584"/>
  <c r="R585"/>
  <c r="S585"/>
  <c r="R586"/>
  <c r="S586"/>
  <c r="R587"/>
  <c r="S587"/>
  <c r="R588"/>
  <c r="S588"/>
  <c r="R589"/>
  <c r="S589"/>
  <c r="R590"/>
  <c r="S590"/>
  <c r="R591"/>
  <c r="S591"/>
  <c r="R592"/>
  <c r="S592"/>
  <c r="R593"/>
  <c r="S593"/>
  <c r="R594"/>
  <c r="S594"/>
  <c r="R595"/>
  <c r="S595"/>
  <c r="R596"/>
  <c r="S596"/>
  <c r="R597"/>
  <c r="S597"/>
  <c r="R598"/>
  <c r="S598"/>
  <c r="R599"/>
  <c r="S599"/>
  <c r="R600"/>
  <c r="S600"/>
  <c r="R601"/>
  <c r="S601"/>
  <c r="R602"/>
  <c r="S602"/>
  <c r="R603"/>
  <c r="S603"/>
  <c r="R604"/>
  <c r="S604"/>
  <c r="R605"/>
  <c r="S605"/>
  <c r="R606"/>
  <c r="S606"/>
  <c r="R607"/>
  <c r="S607"/>
  <c r="R608"/>
  <c r="S608"/>
  <c r="R609"/>
  <c r="S609"/>
  <c r="R610"/>
  <c r="S610"/>
  <c r="R611"/>
  <c r="S611"/>
  <c r="R612"/>
  <c r="S612"/>
  <c r="R613"/>
  <c r="S613"/>
  <c r="R614"/>
  <c r="S614"/>
  <c r="R615"/>
  <c r="S615"/>
  <c r="R616"/>
  <c r="S616"/>
  <c r="R617"/>
  <c r="S617"/>
  <c r="R618"/>
  <c r="S618"/>
  <c r="R619"/>
  <c r="S619"/>
  <c r="R620"/>
  <c r="S620"/>
  <c r="R621"/>
  <c r="S621"/>
  <c r="R622"/>
  <c r="S622"/>
  <c r="R623"/>
  <c r="S623"/>
  <c r="R624"/>
  <c r="S624"/>
  <c r="R625"/>
  <c r="S625"/>
  <c r="R626"/>
  <c r="S626"/>
  <c r="R627"/>
  <c r="S627"/>
  <c r="R628"/>
  <c r="S628"/>
  <c r="R629"/>
  <c r="S629"/>
  <c r="R630"/>
  <c r="S630"/>
  <c r="R631"/>
  <c r="S631"/>
  <c r="R632"/>
  <c r="S632"/>
  <c r="R633"/>
  <c r="S633"/>
  <c r="R634"/>
  <c r="S634"/>
  <c r="R635"/>
  <c r="S635"/>
  <c r="R636"/>
  <c r="S636"/>
  <c r="R637"/>
  <c r="S637"/>
  <c r="R638"/>
  <c r="S638"/>
  <c r="R639"/>
  <c r="S639"/>
  <c r="R640"/>
  <c r="S640"/>
  <c r="R641"/>
  <c r="S641"/>
  <c r="R642"/>
  <c r="S642"/>
  <c r="R643"/>
  <c r="S643"/>
  <c r="R644"/>
  <c r="S644"/>
  <c r="R645"/>
  <c r="S645"/>
  <c r="R646"/>
  <c r="S646"/>
  <c r="R647"/>
  <c r="S647"/>
  <c r="R648"/>
  <c r="S648"/>
  <c r="R649"/>
  <c r="S649"/>
  <c r="R650"/>
  <c r="S650"/>
  <c r="R651"/>
  <c r="S651"/>
  <c r="R652"/>
  <c r="S652"/>
  <c r="R653"/>
  <c r="S653"/>
  <c r="R654"/>
  <c r="S654"/>
  <c r="R655"/>
  <c r="S655"/>
  <c r="R656"/>
  <c r="S656"/>
  <c r="R657"/>
  <c r="S657"/>
  <c r="R658"/>
  <c r="S658"/>
  <c r="R659"/>
  <c r="S659"/>
  <c r="R660"/>
  <c r="S660"/>
  <c r="R661"/>
  <c r="S661"/>
  <c r="R662"/>
  <c r="S662"/>
  <c r="R663"/>
  <c r="S663"/>
  <c r="R664"/>
  <c r="S664"/>
  <c r="R665"/>
  <c r="S665"/>
  <c r="R666"/>
  <c r="S666"/>
  <c r="R667"/>
  <c r="S667"/>
  <c r="R668"/>
  <c r="S668"/>
  <c r="R669"/>
  <c r="S669"/>
  <c r="R670"/>
  <c r="S670"/>
  <c r="R671"/>
  <c r="S671"/>
  <c r="R672"/>
  <c r="S672"/>
  <c r="R673"/>
  <c r="S673"/>
  <c r="R674"/>
  <c r="S674"/>
  <c r="R675"/>
  <c r="S675"/>
  <c r="R676"/>
  <c r="S676"/>
  <c r="R677"/>
  <c r="S677"/>
  <c r="R678"/>
  <c r="S678"/>
  <c r="R679"/>
  <c r="S679"/>
  <c r="R680"/>
  <c r="S680"/>
  <c r="R681"/>
  <c r="S681"/>
  <c r="R682"/>
  <c r="S682"/>
  <c r="R683"/>
  <c r="S683"/>
  <c r="R684"/>
  <c r="S684"/>
  <c r="R685"/>
  <c r="S685"/>
  <c r="R686"/>
  <c r="S686"/>
  <c r="R687"/>
  <c r="S687"/>
  <c r="R688"/>
  <c r="S688"/>
  <c r="R689"/>
  <c r="S689"/>
  <c r="R690"/>
  <c r="S690"/>
  <c r="R691"/>
  <c r="S691"/>
  <c r="R692"/>
  <c r="S692"/>
  <c r="R693"/>
  <c r="S693"/>
  <c r="R694"/>
  <c r="S694"/>
  <c r="R695"/>
  <c r="S695"/>
  <c r="R696"/>
  <c r="S696"/>
  <c r="R697"/>
  <c r="S697"/>
  <c r="R698"/>
  <c r="S698"/>
  <c r="R699"/>
  <c r="S699"/>
  <c r="R700"/>
  <c r="S700"/>
  <c r="R701"/>
  <c r="S701"/>
  <c r="R702"/>
  <c r="S702"/>
  <c r="R703"/>
  <c r="S703"/>
  <c r="R704"/>
  <c r="S704"/>
  <c r="R705"/>
  <c r="S705"/>
  <c r="R706"/>
  <c r="S706"/>
  <c r="R707"/>
  <c r="S707"/>
  <c r="R708"/>
  <c r="S708"/>
  <c r="R709"/>
  <c r="S709"/>
  <c r="R710"/>
  <c r="S710"/>
  <c r="R711"/>
  <c r="S711"/>
  <c r="R712"/>
  <c r="S712"/>
  <c r="R713"/>
  <c r="S713"/>
  <c r="R714"/>
  <c r="S714"/>
  <c r="R715"/>
  <c r="S715"/>
  <c r="R716"/>
  <c r="S716"/>
  <c r="R717"/>
  <c r="S717"/>
  <c r="R718"/>
  <c r="S718"/>
  <c r="R719"/>
  <c r="S719"/>
  <c r="R720"/>
  <c r="S720"/>
  <c r="R721"/>
  <c r="S721"/>
  <c r="R722"/>
  <c r="S722"/>
  <c r="R723"/>
  <c r="S723"/>
  <c r="R724"/>
  <c r="S724"/>
  <c r="R725"/>
  <c r="S725"/>
  <c r="R726"/>
  <c r="S726"/>
  <c r="R727"/>
  <c r="S727"/>
  <c r="R728"/>
  <c r="S728"/>
  <c r="R729"/>
  <c r="S729"/>
  <c r="R730"/>
  <c r="S730"/>
  <c r="R731"/>
  <c r="S731"/>
  <c r="R732"/>
  <c r="S732"/>
  <c r="R733"/>
  <c r="S733"/>
  <c r="R734"/>
  <c r="S734"/>
  <c r="R735"/>
  <c r="S735"/>
  <c r="R736"/>
  <c r="S736"/>
  <c r="R737"/>
  <c r="S737"/>
  <c r="R738"/>
  <c r="S738"/>
  <c r="R739"/>
  <c r="S739"/>
  <c r="R740"/>
  <c r="S740"/>
  <c r="R741"/>
  <c r="S741"/>
  <c r="R742"/>
  <c r="S742"/>
  <c r="R743"/>
  <c r="S743"/>
  <c r="R744"/>
  <c r="S744"/>
  <c r="R745"/>
  <c r="S745"/>
  <c r="R746"/>
  <c r="S746"/>
  <c r="R747"/>
  <c r="S747"/>
  <c r="R748"/>
  <c r="S748"/>
  <c r="R749"/>
  <c r="S749"/>
  <c r="R750"/>
  <c r="S750"/>
  <c r="R751"/>
  <c r="S751"/>
  <c r="R752"/>
  <c r="S752"/>
  <c r="R753"/>
  <c r="S753"/>
  <c r="R754"/>
  <c r="S754"/>
  <c r="R755"/>
  <c r="S755"/>
  <c r="R756"/>
  <c r="S756"/>
  <c r="R757"/>
  <c r="S757"/>
  <c r="R758"/>
  <c r="S758"/>
  <c r="R759"/>
  <c r="S759"/>
  <c r="R760"/>
  <c r="S760"/>
  <c r="R761"/>
  <c r="S761"/>
  <c r="R762"/>
  <c r="S762"/>
  <c r="R763"/>
  <c r="S763"/>
  <c r="R764"/>
  <c r="S764"/>
  <c r="R765"/>
  <c r="S765"/>
  <c r="R766"/>
  <c r="S766"/>
  <c r="R767"/>
  <c r="S767"/>
  <c r="R768"/>
  <c r="S768"/>
  <c r="R769"/>
  <c r="S769"/>
  <c r="R770"/>
  <c r="S770"/>
  <c r="R771"/>
  <c r="S771"/>
  <c r="R772"/>
  <c r="S772"/>
  <c r="R773"/>
  <c r="S773"/>
  <c r="R774"/>
  <c r="S774"/>
  <c r="R775"/>
  <c r="S775"/>
  <c r="R776"/>
  <c r="S776"/>
  <c r="R777"/>
  <c r="S777"/>
  <c r="R778"/>
  <c r="S778"/>
  <c r="R779"/>
  <c r="S779"/>
  <c r="R780"/>
  <c r="S780"/>
  <c r="R781"/>
  <c r="S781"/>
  <c r="R782"/>
  <c r="S782"/>
  <c r="R783"/>
  <c r="S783"/>
  <c r="R784"/>
  <c r="S784"/>
  <c r="R785"/>
  <c r="S785"/>
  <c r="R786"/>
  <c r="S786"/>
  <c r="R787"/>
  <c r="S787"/>
  <c r="R788"/>
  <c r="S788"/>
  <c r="R789"/>
  <c r="S789"/>
  <c r="R790"/>
  <c r="S790"/>
  <c r="R791"/>
  <c r="S791"/>
  <c r="R792"/>
  <c r="S792"/>
  <c r="R793"/>
  <c r="S793"/>
  <c r="R794"/>
  <c r="S794"/>
  <c r="R795"/>
  <c r="S795"/>
  <c r="R796"/>
  <c r="S796"/>
  <c r="R797"/>
  <c r="S797"/>
  <c r="R798"/>
  <c r="S798"/>
  <c r="R799"/>
  <c r="S799"/>
  <c r="R800"/>
  <c r="S800"/>
  <c r="R801"/>
  <c r="S801"/>
  <c r="R802"/>
  <c r="S802"/>
  <c r="R803"/>
  <c r="S803"/>
  <c r="R804"/>
  <c r="S804"/>
  <c r="R805"/>
  <c r="S805"/>
  <c r="R806"/>
  <c r="S806"/>
  <c r="R807"/>
  <c r="S807"/>
  <c r="R808"/>
  <c r="S808"/>
  <c r="R809"/>
  <c r="S809"/>
  <c r="R810"/>
  <c r="S810"/>
  <c r="R811"/>
  <c r="S811"/>
  <c r="R812"/>
  <c r="S812"/>
  <c r="R813"/>
  <c r="S813"/>
  <c r="R814"/>
  <c r="S814"/>
  <c r="R815"/>
  <c r="S815"/>
  <c r="R816"/>
  <c r="S816"/>
  <c r="R817"/>
  <c r="S817"/>
  <c r="R818"/>
  <c r="S818"/>
  <c r="R819"/>
  <c r="S819"/>
  <c r="R820"/>
  <c r="S820"/>
  <c r="R821"/>
  <c r="S821"/>
  <c r="R822"/>
  <c r="S822"/>
  <c r="R823"/>
  <c r="S823"/>
  <c r="R824"/>
  <c r="S824"/>
  <c r="R825"/>
  <c r="S825"/>
  <c r="R826"/>
  <c r="S826"/>
  <c r="R827"/>
  <c r="S827"/>
  <c r="R828"/>
  <c r="S828"/>
  <c r="R829"/>
  <c r="S829"/>
  <c r="R830"/>
  <c r="S830"/>
  <c r="R831"/>
  <c r="S831"/>
  <c r="R832"/>
  <c r="S832"/>
  <c r="R833"/>
  <c r="S833"/>
  <c r="R834"/>
  <c r="S834"/>
  <c r="R835"/>
  <c r="S835"/>
  <c r="R836"/>
  <c r="S836"/>
  <c r="R837"/>
  <c r="S837"/>
  <c r="R838"/>
  <c r="S838"/>
  <c r="R839"/>
  <c r="S839"/>
  <c r="R840"/>
  <c r="S840"/>
  <c r="R841"/>
  <c r="S841"/>
  <c r="R842"/>
  <c r="S842"/>
  <c r="R843"/>
  <c r="S843"/>
  <c r="R844"/>
  <c r="S844"/>
  <c r="R845"/>
  <c r="S845"/>
  <c r="R846"/>
  <c r="S846"/>
  <c r="R847"/>
  <c r="S847"/>
  <c r="R848"/>
  <c r="S848"/>
  <c r="R849"/>
  <c r="S849"/>
  <c r="R850"/>
  <c r="S850"/>
  <c r="R851"/>
  <c r="S851"/>
  <c r="R852"/>
  <c r="S852"/>
  <c r="R853"/>
  <c r="S853"/>
  <c r="R854"/>
  <c r="S854"/>
  <c r="R855"/>
  <c r="S855"/>
  <c r="R856"/>
  <c r="S856"/>
  <c r="R857"/>
  <c r="S857"/>
  <c r="R858"/>
  <c r="S858"/>
  <c r="R859"/>
  <c r="S859"/>
  <c r="R860"/>
  <c r="S860"/>
  <c r="R861"/>
  <c r="S861"/>
  <c r="R862"/>
  <c r="S862"/>
  <c r="R863"/>
  <c r="S863"/>
  <c r="R864"/>
  <c r="S864"/>
  <c r="R865"/>
  <c r="S865"/>
  <c r="R866"/>
  <c r="S866"/>
  <c r="R867"/>
  <c r="S867"/>
  <c r="R868"/>
  <c r="S868"/>
  <c r="R869"/>
  <c r="S869"/>
  <c r="R870"/>
  <c r="S870"/>
  <c r="R871"/>
  <c r="S871"/>
  <c r="R872"/>
  <c r="S872"/>
  <c r="R873"/>
  <c r="S873"/>
  <c r="R874"/>
  <c r="S874"/>
  <c r="R875"/>
  <c r="S875"/>
  <c r="R876"/>
  <c r="S876"/>
  <c r="R877"/>
  <c r="S877"/>
  <c r="R878"/>
  <c r="S878"/>
  <c r="R879"/>
  <c r="S879"/>
  <c r="R880"/>
  <c r="S880"/>
  <c r="R881"/>
  <c r="S881"/>
  <c r="R882"/>
  <c r="S882"/>
  <c r="R883"/>
  <c r="S883"/>
  <c r="R884"/>
  <c r="S884"/>
  <c r="R885"/>
  <c r="S885"/>
  <c r="R886"/>
  <c r="S886"/>
  <c r="R887"/>
  <c r="S887"/>
  <c r="R888"/>
  <c r="S888"/>
  <c r="R889"/>
  <c r="S889"/>
  <c r="R890"/>
  <c r="S890"/>
  <c r="R891"/>
  <c r="S891"/>
  <c r="R892"/>
  <c r="S892"/>
  <c r="R893"/>
  <c r="S893"/>
  <c r="R894"/>
  <c r="S894"/>
  <c r="R895"/>
  <c r="S895"/>
  <c r="R896"/>
  <c r="S896"/>
  <c r="R897"/>
  <c r="S897"/>
  <c r="R898"/>
  <c r="S898"/>
  <c r="R899"/>
  <c r="S899"/>
  <c r="R900"/>
  <c r="S900"/>
  <c r="R901"/>
  <c r="S901"/>
  <c r="R902"/>
  <c r="S902"/>
  <c r="R903"/>
  <c r="S903"/>
  <c r="R904"/>
  <c r="S904"/>
  <c r="R905"/>
  <c r="S905"/>
  <c r="R906"/>
  <c r="S906"/>
  <c r="R907"/>
  <c r="S907"/>
  <c r="R908"/>
  <c r="S908"/>
  <c r="R909"/>
  <c r="S909"/>
  <c r="R910"/>
  <c r="S910"/>
  <c r="R911"/>
  <c r="S911"/>
  <c r="R912"/>
  <c r="S912"/>
  <c r="R913"/>
  <c r="S913"/>
  <c r="R914"/>
  <c r="S914"/>
  <c r="R915"/>
  <c r="S915"/>
  <c r="R916"/>
  <c r="S916"/>
  <c r="R917"/>
  <c r="S917"/>
  <c r="R918"/>
  <c r="S918"/>
  <c r="R919"/>
  <c r="S919"/>
  <c r="R920"/>
  <c r="S920"/>
  <c r="R921"/>
  <c r="S921"/>
  <c r="R922"/>
  <c r="S922"/>
  <c r="R923"/>
  <c r="S923"/>
  <c r="R924"/>
  <c r="S924"/>
  <c r="R925"/>
  <c r="S925"/>
  <c r="R926"/>
  <c r="S926"/>
  <c r="R927"/>
  <c r="S927"/>
  <c r="R928"/>
  <c r="S928"/>
  <c r="R929"/>
  <c r="S929"/>
  <c r="R930"/>
  <c r="S930"/>
  <c r="R931"/>
  <c r="S931"/>
  <c r="R932"/>
  <c r="S932"/>
  <c r="R933"/>
  <c r="S933"/>
  <c r="R934"/>
  <c r="S934"/>
  <c r="R935"/>
  <c r="S935"/>
  <c r="R936"/>
  <c r="S936"/>
  <c r="R937"/>
  <c r="S937"/>
  <c r="R938"/>
  <c r="S938"/>
  <c r="R939"/>
  <c r="S939"/>
  <c r="R940"/>
  <c r="S940"/>
  <c r="R941"/>
  <c r="S941"/>
  <c r="R942"/>
  <c r="S942"/>
  <c r="R943"/>
  <c r="S943"/>
  <c r="R944"/>
  <c r="S944"/>
  <c r="R945"/>
  <c r="S945"/>
  <c r="R946"/>
  <c r="S946"/>
  <c r="R947"/>
  <c r="S947"/>
  <c r="R948"/>
  <c r="S948"/>
  <c r="R949"/>
  <c r="S949"/>
  <c r="R950"/>
  <c r="S950"/>
  <c r="R951"/>
  <c r="S951"/>
  <c r="R952"/>
  <c r="S952"/>
  <c r="R953"/>
  <c r="S953"/>
  <c r="R954"/>
  <c r="S954"/>
  <c r="R955"/>
  <c r="S955"/>
  <c r="R956"/>
  <c r="S956"/>
  <c r="R957"/>
  <c r="S957"/>
  <c r="R958"/>
  <c r="S958"/>
  <c r="R959"/>
  <c r="S959"/>
  <c r="R960"/>
  <c r="S960"/>
  <c r="R961"/>
  <c r="S961"/>
  <c r="R962"/>
  <c r="S962"/>
  <c r="R963"/>
  <c r="S963"/>
  <c r="R964"/>
  <c r="S964"/>
  <c r="R965"/>
  <c r="S965"/>
  <c r="R966"/>
  <c r="S966"/>
  <c r="R967"/>
  <c r="S967"/>
  <c r="R968"/>
  <c r="S968"/>
  <c r="R969"/>
  <c r="S969"/>
  <c r="R970"/>
  <c r="S970"/>
  <c r="R971"/>
  <c r="S971"/>
  <c r="R972"/>
  <c r="S972"/>
  <c r="R973"/>
  <c r="S973"/>
  <c r="R974"/>
  <c r="S974"/>
  <c r="R975"/>
  <c r="S975"/>
  <c r="R976"/>
  <c r="S976"/>
  <c r="R977"/>
  <c r="S977"/>
  <c r="R978"/>
  <c r="S978"/>
  <c r="R979"/>
  <c r="S979"/>
  <c r="R980"/>
  <c r="S980"/>
  <c r="R981"/>
  <c r="S981"/>
  <c r="R982"/>
  <c r="S982"/>
  <c r="R983"/>
  <c r="S983"/>
  <c r="R984"/>
  <c r="S984"/>
  <c r="R985"/>
  <c r="S985"/>
  <c r="R986"/>
  <c r="S986"/>
  <c r="R987"/>
  <c r="S987"/>
  <c r="R988"/>
  <c r="S988"/>
  <c r="R989"/>
  <c r="S989"/>
  <c r="R990"/>
  <c r="S990"/>
  <c r="R991"/>
  <c r="S991"/>
  <c r="R992"/>
  <c r="S992"/>
  <c r="R993"/>
  <c r="S993"/>
  <c r="R994"/>
  <c r="S994"/>
  <c r="R995"/>
  <c r="S995"/>
  <c r="R996"/>
  <c r="S996"/>
  <c r="R997"/>
  <c r="S997"/>
  <c r="R998"/>
  <c r="S998"/>
  <c r="R999"/>
  <c r="S999"/>
  <c r="R1000"/>
  <c r="S1000"/>
  <c r="R1001"/>
  <c r="S1001"/>
  <c r="R1002"/>
  <c r="S1002"/>
  <c r="R1003"/>
  <c r="S1003"/>
  <c r="R1004"/>
  <c r="S1004"/>
  <c r="R1005"/>
  <c r="S1005"/>
  <c r="R1006"/>
  <c r="S1006"/>
  <c r="R1007"/>
  <c r="S1007"/>
  <c r="R1008"/>
  <c r="S1008"/>
  <c r="R1009"/>
  <c r="S1009"/>
  <c r="R1010"/>
  <c r="S1010"/>
  <c r="R1011"/>
  <c r="S1011"/>
  <c r="R1012"/>
  <c r="S1012"/>
  <c r="R1013"/>
  <c r="S1013"/>
  <c r="R1014"/>
  <c r="S1014"/>
  <c r="R1015"/>
  <c r="S1015"/>
  <c r="R1016"/>
  <c r="S1016"/>
  <c r="R1017"/>
  <c r="S1017"/>
  <c r="R1018"/>
  <c r="S1018"/>
  <c r="R1019"/>
  <c r="S1019"/>
  <c r="R1020"/>
  <c r="S1020"/>
  <c r="R1021"/>
  <c r="S1021"/>
  <c r="R1022"/>
  <c r="S1022"/>
  <c r="R1023"/>
  <c r="S1023"/>
  <c r="R1024"/>
  <c r="S1024"/>
  <c r="R1025"/>
  <c r="S1025"/>
  <c r="R1026"/>
  <c r="S1026"/>
  <c r="R1027"/>
  <c r="S1027"/>
  <c r="R1028"/>
  <c r="S1028"/>
  <c r="R1029"/>
  <c r="S1029"/>
  <c r="R1030"/>
  <c r="S1030"/>
  <c r="R1031"/>
  <c r="S1031"/>
  <c r="R1032"/>
  <c r="S1032"/>
  <c r="R1033"/>
  <c r="S1033"/>
  <c r="R1034"/>
  <c r="S1034"/>
  <c r="R1035"/>
  <c r="S1035"/>
  <c r="R1036"/>
  <c r="S1036"/>
  <c r="R1037"/>
  <c r="S1037"/>
  <c r="R1038"/>
  <c r="S1038"/>
  <c r="R1039"/>
  <c r="S1039"/>
  <c r="R1040"/>
  <c r="S1040"/>
  <c r="R1041"/>
  <c r="S1041"/>
  <c r="R1042"/>
  <c r="S1042"/>
  <c r="R1043"/>
  <c r="S1043"/>
  <c r="R1044"/>
  <c r="S1044"/>
  <c r="R1045"/>
  <c r="S1045"/>
  <c r="R1046"/>
  <c r="S1046"/>
  <c r="R1047"/>
  <c r="S1047"/>
  <c r="R1048"/>
  <c r="S1048"/>
  <c r="R1049"/>
  <c r="S1049"/>
  <c r="R1050"/>
  <c r="S1050"/>
  <c r="R1051"/>
  <c r="S1051"/>
  <c r="R1052"/>
  <c r="S1052"/>
  <c r="R1053"/>
  <c r="S1053"/>
  <c r="R1054"/>
  <c r="S1054"/>
  <c r="R1055"/>
  <c r="S1055"/>
  <c r="R1056"/>
  <c r="S1056"/>
  <c r="R1057"/>
  <c r="S1057"/>
  <c r="R1058"/>
  <c r="S1058"/>
  <c r="R1059"/>
  <c r="S1059"/>
  <c r="R1060"/>
  <c r="S1060"/>
  <c r="R1061"/>
  <c r="S1061"/>
  <c r="R1062"/>
  <c r="S1062"/>
  <c r="R1063"/>
  <c r="S1063"/>
  <c r="R1064"/>
  <c r="S1064"/>
  <c r="R1065"/>
  <c r="S1065"/>
  <c r="R1066"/>
  <c r="S1066"/>
  <c r="R1067"/>
  <c r="S1067"/>
  <c r="R1068"/>
  <c r="S1068"/>
  <c r="R1069"/>
  <c r="S1069"/>
  <c r="R1070"/>
  <c r="S1070"/>
  <c r="R1071"/>
  <c r="S1071"/>
  <c r="R1072"/>
  <c r="S1072"/>
  <c r="R1073"/>
  <c r="S1073"/>
  <c r="R1074"/>
  <c r="S1074"/>
  <c r="R1075"/>
  <c r="S1075"/>
  <c r="R1076"/>
  <c r="S1076"/>
  <c r="R1077"/>
  <c r="S1077"/>
  <c r="R1078"/>
  <c r="S1078"/>
  <c r="R1079"/>
  <c r="S1079"/>
  <c r="R1080"/>
  <c r="S1080"/>
  <c r="R1081"/>
  <c r="S1081"/>
  <c r="R1082"/>
  <c r="S1082"/>
  <c r="R1083"/>
  <c r="S1083"/>
  <c r="R1084"/>
  <c r="S1084"/>
  <c r="R1085"/>
  <c r="S1085"/>
  <c r="R1086"/>
  <c r="S1086"/>
  <c r="R1087"/>
  <c r="S1087"/>
  <c r="R1088"/>
  <c r="S1088"/>
  <c r="R1089"/>
  <c r="S1089"/>
  <c r="R1090"/>
  <c r="S1090"/>
  <c r="R1091"/>
  <c r="S1091"/>
  <c r="R1092"/>
  <c r="S1092"/>
  <c r="R1093"/>
  <c r="S1093"/>
  <c r="R1094"/>
  <c r="S1094"/>
  <c r="R1095"/>
  <c r="S1095"/>
  <c r="R1096"/>
  <c r="S1096"/>
  <c r="R1097"/>
  <c r="S1097"/>
  <c r="R1098"/>
  <c r="S1098"/>
  <c r="R1099"/>
  <c r="S1099"/>
  <c r="R1100"/>
  <c r="S1100"/>
  <c r="R1101"/>
  <c r="S1101"/>
  <c r="R1102"/>
  <c r="S1102"/>
  <c r="R1103"/>
  <c r="S1103"/>
  <c r="R1104"/>
  <c r="S1104"/>
  <c r="R1105"/>
  <c r="S1105"/>
  <c r="R1106"/>
  <c r="S1106"/>
  <c r="R1107"/>
  <c r="S1107"/>
  <c r="R1108"/>
  <c r="S1108"/>
  <c r="R1109"/>
  <c r="S1109"/>
  <c r="R1110"/>
  <c r="S1110"/>
  <c r="R1111"/>
  <c r="S1111"/>
  <c r="R1112"/>
  <c r="S1112"/>
  <c r="R1113"/>
  <c r="S1113"/>
  <c r="R1114"/>
  <c r="S1114"/>
  <c r="R1115"/>
  <c r="S1115"/>
  <c r="R1116"/>
  <c r="S1116"/>
  <c r="R1117"/>
  <c r="S1117"/>
  <c r="R1118"/>
  <c r="S1118"/>
  <c r="R1119"/>
  <c r="S1119"/>
  <c r="R1120"/>
  <c r="S1120"/>
  <c r="R1121"/>
  <c r="S1121"/>
  <c r="R1122"/>
  <c r="S1122"/>
  <c r="R1123"/>
  <c r="S1123"/>
  <c r="R1124"/>
  <c r="S1124"/>
  <c r="R1125"/>
  <c r="S1125"/>
  <c r="R1126"/>
  <c r="S1126"/>
  <c r="R1127"/>
  <c r="S1127"/>
  <c r="R1128"/>
  <c r="S1128"/>
  <c r="R1129"/>
  <c r="S1129"/>
  <c r="R1130"/>
  <c r="S1130"/>
  <c r="R1131"/>
  <c r="S1131"/>
  <c r="R1132"/>
  <c r="S1132"/>
  <c r="R1133"/>
  <c r="S1133"/>
  <c r="R1134"/>
  <c r="S1134"/>
  <c r="R1135"/>
  <c r="S1135"/>
  <c r="R1136"/>
  <c r="S1136"/>
  <c r="R1137"/>
  <c r="S1137"/>
  <c r="R1138"/>
  <c r="S1138"/>
  <c r="R1139"/>
  <c r="S1139"/>
  <c r="R1140"/>
  <c r="S1140"/>
  <c r="R1141"/>
  <c r="S1141"/>
  <c r="R1142"/>
  <c r="S1142"/>
  <c r="R1143"/>
  <c r="S1143"/>
  <c r="R1144"/>
  <c r="S1144"/>
  <c r="R1145"/>
  <c r="S1145"/>
  <c r="R1146"/>
  <c r="S1146"/>
  <c r="R1147"/>
  <c r="S1147"/>
  <c r="R1148"/>
  <c r="S1148"/>
  <c r="R1149"/>
  <c r="S1149"/>
  <c r="R1150"/>
  <c r="S1150"/>
  <c r="R1151"/>
  <c r="S1151"/>
  <c r="R1152"/>
  <c r="S1152"/>
  <c r="R1153"/>
  <c r="S1153"/>
  <c r="R1154"/>
  <c r="S1154"/>
  <c r="R1155"/>
  <c r="S1155"/>
  <c r="R1156"/>
  <c r="S1156"/>
  <c r="R1157"/>
  <c r="S1157"/>
  <c r="R1158"/>
  <c r="S1158"/>
  <c r="R1159"/>
  <c r="S1159"/>
  <c r="R1160"/>
  <c r="S1160"/>
  <c r="R1161"/>
  <c r="S1161"/>
  <c r="R1162"/>
  <c r="S1162"/>
  <c r="R1163"/>
  <c r="S1163"/>
  <c r="R1164"/>
  <c r="S1164"/>
  <c r="R1165"/>
  <c r="S1165"/>
  <c r="R1166"/>
  <c r="S1166"/>
  <c r="R1167"/>
  <c r="S1167"/>
  <c r="R1168"/>
  <c r="S1168"/>
  <c r="R1169"/>
  <c r="S1169"/>
  <c r="R1170"/>
  <c r="S1170"/>
  <c r="R1171"/>
  <c r="S1171"/>
  <c r="R1172"/>
  <c r="S1172"/>
  <c r="R1173"/>
  <c r="S1173"/>
  <c r="R1174"/>
  <c r="S1174"/>
  <c r="R1175"/>
  <c r="S1175"/>
  <c r="R1176"/>
  <c r="S1176"/>
  <c r="R1177"/>
  <c r="S1177"/>
  <c r="R1178"/>
  <c r="S1178"/>
  <c r="R1179"/>
  <c r="S1179"/>
  <c r="R1180"/>
  <c r="S1180"/>
  <c r="R1181"/>
  <c r="S1181"/>
  <c r="R1182"/>
  <c r="S1182"/>
  <c r="R1183"/>
  <c r="S1183"/>
  <c r="R1184"/>
  <c r="S1184"/>
  <c r="R1185"/>
  <c r="S1185"/>
  <c r="R1186"/>
  <c r="S1186"/>
  <c r="R1187"/>
  <c r="S1187"/>
  <c r="R1188"/>
  <c r="S1188"/>
  <c r="R1189"/>
  <c r="S1189"/>
  <c r="R1190"/>
  <c r="S1190"/>
  <c r="R1191"/>
  <c r="S1191"/>
  <c r="R1192"/>
  <c r="S1192"/>
  <c r="R1193"/>
  <c r="S1193"/>
  <c r="R1194"/>
  <c r="S1194"/>
  <c r="R1195"/>
  <c r="S1195"/>
  <c r="R1196"/>
  <c r="S1196"/>
  <c r="R1197"/>
  <c r="S1197"/>
  <c r="R1198"/>
  <c r="S1198"/>
  <c r="R1199"/>
  <c r="S1199"/>
  <c r="R1200"/>
  <c r="S1200"/>
  <c r="R1201"/>
  <c r="S1201"/>
  <c r="R1202"/>
  <c r="S1202"/>
  <c r="R1203"/>
  <c r="S1203"/>
  <c r="R1204"/>
  <c r="S1204"/>
  <c r="R1205"/>
  <c r="S1205"/>
  <c r="R1206"/>
  <c r="S1206"/>
  <c r="R1207"/>
  <c r="S1207"/>
  <c r="R1208"/>
  <c r="S1208"/>
  <c r="R1209"/>
  <c r="S1209"/>
  <c r="R1210"/>
  <c r="S1210"/>
  <c r="R1211"/>
  <c r="S1211"/>
  <c r="R1212"/>
  <c r="S1212"/>
  <c r="R1213"/>
  <c r="S1213"/>
  <c r="R1214"/>
  <c r="S1214"/>
  <c r="R1215"/>
  <c r="S1215"/>
  <c r="R1216"/>
  <c r="S1216"/>
  <c r="R1217"/>
  <c r="S1217"/>
  <c r="R1218"/>
  <c r="S1218"/>
  <c r="R1219"/>
  <c r="S1219"/>
  <c r="R1220"/>
  <c r="S1220"/>
  <c r="R1221"/>
  <c r="S1221"/>
  <c r="R1222"/>
  <c r="S1222"/>
  <c r="R1223"/>
  <c r="S1223"/>
  <c r="R1224"/>
  <c r="S1224"/>
  <c r="R1225"/>
  <c r="S1225"/>
  <c r="R1226"/>
  <c r="S1226"/>
  <c r="R1227"/>
  <c r="S1227"/>
  <c r="R1228"/>
  <c r="S1228"/>
  <c r="R1229"/>
  <c r="S1229"/>
  <c r="R1230"/>
  <c r="S1230"/>
  <c r="R1231"/>
  <c r="S1231"/>
  <c r="R1232"/>
  <c r="S1232"/>
  <c r="R1233"/>
  <c r="S1233"/>
  <c r="R1234"/>
  <c r="S1234"/>
  <c r="R1235"/>
  <c r="S1235"/>
  <c r="R1236"/>
  <c r="S1236"/>
  <c r="R1237"/>
  <c r="S1237"/>
  <c r="R1238"/>
  <c r="S1238"/>
  <c r="R1239"/>
  <c r="S1239"/>
  <c r="R1240"/>
  <c r="S1240"/>
  <c r="R1241"/>
  <c r="S1241"/>
  <c r="R1242"/>
  <c r="S1242"/>
  <c r="R1243"/>
  <c r="S1243"/>
  <c r="R1244"/>
  <c r="S1244"/>
  <c r="R1245"/>
  <c r="S1245"/>
  <c r="R1246"/>
  <c r="S1246"/>
  <c r="R1247"/>
  <c r="S1247"/>
  <c r="R1248"/>
  <c r="S1248"/>
  <c r="R1249"/>
  <c r="S1249"/>
  <c r="R1250"/>
  <c r="S1250"/>
  <c r="R1251"/>
  <c r="S1251"/>
  <c r="R1252"/>
  <c r="S1252"/>
  <c r="R1253"/>
  <c r="S1253"/>
  <c r="R1254"/>
  <c r="S1254"/>
  <c r="R1255"/>
  <c r="S1255"/>
  <c r="R1256"/>
  <c r="S1256"/>
  <c r="R1257"/>
  <c r="S1257"/>
  <c r="R1258"/>
  <c r="S1258"/>
  <c r="R1259"/>
  <c r="S1259"/>
  <c r="R1260"/>
  <c r="S1260"/>
  <c r="R1261"/>
  <c r="S1261"/>
  <c r="R1262"/>
  <c r="S1262"/>
  <c r="R1263"/>
  <c r="S1263"/>
  <c r="R1264"/>
  <c r="S1264"/>
  <c r="R1265"/>
  <c r="S1265"/>
  <c r="R1266"/>
  <c r="S1266"/>
  <c r="R1267"/>
  <c r="S1267"/>
  <c r="R1268"/>
  <c r="S1268"/>
  <c r="R1269"/>
  <c r="S1269"/>
  <c r="R1270"/>
  <c r="S1270"/>
  <c r="R1271"/>
  <c r="S1271"/>
  <c r="R1272"/>
  <c r="S1272"/>
  <c r="R1273"/>
  <c r="S1273"/>
  <c r="R1274"/>
  <c r="S1274"/>
  <c r="R1275"/>
  <c r="S1275"/>
  <c r="R1276"/>
  <c r="S1276"/>
  <c r="R1277"/>
  <c r="S1277"/>
  <c r="R1278"/>
  <c r="S1278"/>
  <c r="R1279"/>
  <c r="S1279"/>
  <c r="R1280"/>
  <c r="S1280"/>
  <c r="R1281"/>
  <c r="S1281"/>
  <c r="R1282"/>
  <c r="S1282"/>
  <c r="R1283"/>
  <c r="S1283"/>
  <c r="R1284"/>
  <c r="S1284"/>
  <c r="R1285"/>
  <c r="S1285"/>
  <c r="R1286"/>
  <c r="S1286"/>
  <c r="R1287"/>
  <c r="S1287"/>
  <c r="R1288"/>
  <c r="S1288"/>
  <c r="R1289"/>
  <c r="S1289"/>
  <c r="R1290"/>
  <c r="S1290"/>
  <c r="R1291"/>
  <c r="S1291"/>
  <c r="R1292"/>
  <c r="S1292"/>
  <c r="R1293"/>
  <c r="S1293"/>
  <c r="R1294"/>
  <c r="S1294"/>
  <c r="R1295"/>
  <c r="S1295"/>
  <c r="R1296"/>
  <c r="S1296"/>
  <c r="R1297"/>
  <c r="S1297"/>
  <c r="R1298"/>
  <c r="S1298"/>
  <c r="R1299"/>
  <c r="S1299"/>
  <c r="R1300"/>
  <c r="S1300"/>
  <c r="R1301"/>
  <c r="S1301"/>
  <c r="R1302"/>
  <c r="S1302"/>
  <c r="R1303"/>
  <c r="S1303"/>
  <c r="R1304"/>
  <c r="S1304"/>
  <c r="R1305"/>
  <c r="S1305"/>
  <c r="R1306"/>
  <c r="S1306"/>
  <c r="R1307"/>
  <c r="S1307"/>
  <c r="R1308"/>
  <c r="S1308"/>
  <c r="R1309"/>
  <c r="S1309"/>
  <c r="R1310"/>
  <c r="S1310"/>
  <c r="R1311"/>
  <c r="S1311"/>
  <c r="R1312"/>
  <c r="S1312"/>
  <c r="R1313"/>
  <c r="S1313"/>
  <c r="R1314"/>
  <c r="S1314"/>
  <c r="R1315"/>
  <c r="S1315"/>
  <c r="R1316"/>
  <c r="S1316"/>
  <c r="R1317"/>
  <c r="S1317"/>
  <c r="R1318"/>
  <c r="S1318"/>
  <c r="R1319"/>
  <c r="S1319"/>
  <c r="R1320"/>
  <c r="S1320"/>
  <c r="R1321"/>
  <c r="S1321"/>
  <c r="R1322"/>
  <c r="S1322"/>
  <c r="R1323"/>
  <c r="S1323"/>
  <c r="R1324"/>
  <c r="S1324"/>
  <c r="R1325"/>
  <c r="S1325"/>
  <c r="R1326"/>
  <c r="S1326"/>
  <c r="R1327"/>
  <c r="S1327"/>
  <c r="R1328"/>
  <c r="S1328"/>
  <c r="R1329"/>
  <c r="S1329"/>
  <c r="R1330"/>
  <c r="S1330"/>
  <c r="R1331"/>
  <c r="S1331"/>
  <c r="R1332"/>
  <c r="S1332"/>
  <c r="R1333"/>
  <c r="S1333"/>
  <c r="R1334"/>
  <c r="S1334"/>
  <c r="R1335"/>
  <c r="S1335"/>
  <c r="R1336"/>
  <c r="S1336"/>
  <c r="R1337"/>
  <c r="S1337"/>
  <c r="R1338"/>
  <c r="S1338"/>
  <c r="R1339"/>
  <c r="S1339"/>
  <c r="R1340"/>
  <c r="S1340"/>
  <c r="R1341"/>
  <c r="S1341"/>
  <c r="R1342"/>
  <c r="S1342"/>
  <c r="R1343"/>
  <c r="S1343"/>
  <c r="R1344"/>
  <c r="S1344"/>
  <c r="R1345"/>
  <c r="S1345"/>
  <c r="R1346"/>
  <c r="S1346"/>
  <c r="R1347"/>
  <c r="S1347"/>
  <c r="R1348"/>
  <c r="S1348"/>
  <c r="R1349"/>
  <c r="S1349"/>
  <c r="R1350"/>
  <c r="S1350"/>
  <c r="R1351"/>
  <c r="S1351"/>
  <c r="R1352"/>
  <c r="S1352"/>
  <c r="R1353"/>
  <c r="S1353"/>
  <c r="R1354"/>
  <c r="S1354"/>
  <c r="R1355"/>
  <c r="S1355"/>
  <c r="R1356"/>
  <c r="S1356"/>
  <c r="R1357"/>
  <c r="S1357"/>
  <c r="R1358"/>
  <c r="S1358"/>
  <c r="R1359"/>
  <c r="S1359"/>
  <c r="R1360"/>
  <c r="S1360"/>
  <c r="R1361"/>
  <c r="S1361"/>
  <c r="R1362"/>
  <c r="S1362"/>
  <c r="R1363"/>
  <c r="S1363"/>
  <c r="R1364"/>
  <c r="S1364"/>
  <c r="R1365"/>
  <c r="S1365"/>
  <c r="R1366"/>
  <c r="S1366"/>
  <c r="R1367"/>
  <c r="S1367"/>
  <c r="R1368"/>
  <c r="S1368"/>
  <c r="R1369"/>
  <c r="S1369"/>
  <c r="R1370"/>
  <c r="S1370"/>
  <c r="R1371"/>
  <c r="S1371"/>
  <c r="R1372"/>
  <c r="S1372"/>
  <c r="R1373"/>
  <c r="S1373"/>
  <c r="R1374"/>
  <c r="S1374"/>
  <c r="R1375"/>
  <c r="S1375"/>
  <c r="R1376"/>
  <c r="S1376"/>
  <c r="R1377"/>
  <c r="S1377"/>
  <c r="R1378"/>
  <c r="S1378"/>
  <c r="R1379"/>
  <c r="S1379"/>
  <c r="R1380"/>
  <c r="S1380"/>
  <c r="R1381"/>
  <c r="S1381"/>
  <c r="R1382"/>
  <c r="S1382"/>
  <c r="R1383"/>
  <c r="S1383"/>
  <c r="R1384"/>
  <c r="S1384"/>
  <c r="R1385"/>
  <c r="S1385"/>
  <c r="R1386"/>
  <c r="S1386"/>
  <c r="R1387"/>
  <c r="S1387"/>
  <c r="R1388"/>
  <c r="S1388"/>
  <c r="R1389"/>
  <c r="S1389"/>
  <c r="R1390"/>
  <c r="S1390"/>
  <c r="R1391"/>
  <c r="S1391"/>
  <c r="R1392"/>
  <c r="S1392"/>
  <c r="R1393"/>
  <c r="S1393"/>
  <c r="R1394"/>
  <c r="S1394"/>
  <c r="R1395"/>
  <c r="S1395"/>
  <c r="R1396"/>
  <c r="S1396"/>
  <c r="R1397"/>
  <c r="S1397"/>
  <c r="R1398"/>
  <c r="S1398"/>
  <c r="R1399"/>
  <c r="S1399"/>
  <c r="R1400"/>
  <c r="S1400"/>
  <c r="R1401"/>
  <c r="S1401"/>
  <c r="R1402"/>
  <c r="S1402"/>
  <c r="R1403"/>
  <c r="S1403"/>
  <c r="R1404"/>
  <c r="S1404"/>
  <c r="R1405"/>
  <c r="S1405"/>
  <c r="R1406"/>
  <c r="S1406"/>
  <c r="R1407"/>
  <c r="S1407"/>
  <c r="R1408"/>
  <c r="S1408"/>
  <c r="R1409"/>
  <c r="S1409"/>
  <c r="R1410"/>
  <c r="S1410"/>
  <c r="R1411"/>
  <c r="S1411"/>
  <c r="R1412"/>
  <c r="S1412"/>
  <c r="R1413"/>
  <c r="S1413"/>
  <c r="R1414"/>
  <c r="S1414"/>
  <c r="R1415"/>
  <c r="S1415"/>
  <c r="R1416"/>
  <c r="S1416"/>
  <c r="R1417"/>
  <c r="S1417"/>
  <c r="R1418"/>
  <c r="S1418"/>
  <c r="R1419"/>
  <c r="S1419"/>
  <c r="R1420"/>
  <c r="S1420"/>
  <c r="R1421"/>
  <c r="S1421"/>
  <c r="R1422"/>
  <c r="S1422"/>
  <c r="R1423"/>
  <c r="S1423"/>
  <c r="R1424"/>
  <c r="S1424"/>
  <c r="R1425"/>
  <c r="S1425"/>
  <c r="R1426"/>
  <c r="S1426"/>
  <c r="R1427"/>
  <c r="S1427"/>
  <c r="R1428"/>
  <c r="S1428"/>
  <c r="R1429"/>
  <c r="S1429"/>
  <c r="R1430"/>
  <c r="S1430"/>
  <c r="R1431"/>
  <c r="S1431"/>
  <c r="R1432"/>
  <c r="S1432"/>
  <c r="R1433"/>
  <c r="S1433"/>
  <c r="R1434"/>
  <c r="S1434"/>
  <c r="R1435"/>
  <c r="S1435"/>
  <c r="R1436"/>
  <c r="S1436"/>
  <c r="R1437"/>
  <c r="S1437"/>
  <c r="R1438"/>
  <c r="S1438"/>
  <c r="R1439"/>
  <c r="S1439"/>
  <c r="R1440"/>
  <c r="S1440"/>
  <c r="R1441"/>
  <c r="S1441"/>
  <c r="R1442"/>
  <c r="S1442"/>
  <c r="R1443"/>
  <c r="S1443"/>
  <c r="R1444"/>
  <c r="S1444"/>
  <c r="R1445"/>
  <c r="S1445"/>
  <c r="R1446"/>
  <c r="S1446"/>
  <c r="R1447"/>
  <c r="S1447"/>
  <c r="R1448"/>
  <c r="S1448"/>
  <c r="R1449"/>
  <c r="S1449"/>
  <c r="R1450"/>
  <c r="S1450"/>
  <c r="R1451"/>
  <c r="S1451"/>
  <c r="R1452"/>
  <c r="S1452"/>
  <c r="R1453"/>
  <c r="S1453"/>
  <c r="R1454"/>
  <c r="S1454"/>
  <c r="R1455"/>
  <c r="S1455"/>
  <c r="R1456"/>
  <c r="S1456"/>
  <c r="R1457"/>
  <c r="S1457"/>
  <c r="R1458"/>
  <c r="S1458"/>
  <c r="R1459"/>
  <c r="S1459"/>
  <c r="R1460"/>
  <c r="S1460"/>
  <c r="R1461"/>
  <c r="S1461"/>
  <c r="R1462"/>
  <c r="S1462"/>
  <c r="R1463"/>
  <c r="S1463"/>
  <c r="R1464"/>
  <c r="S1464"/>
  <c r="R1465"/>
  <c r="S1465"/>
  <c r="R1466"/>
  <c r="S1466"/>
  <c r="R1467"/>
  <c r="S1467"/>
  <c r="R1468"/>
  <c r="S1468"/>
  <c r="R1469"/>
  <c r="S1469"/>
  <c r="R1470"/>
  <c r="S1470"/>
  <c r="R1471"/>
  <c r="S1471"/>
  <c r="R1472"/>
  <c r="S1472"/>
  <c r="R1473"/>
  <c r="S1473"/>
  <c r="R1474"/>
  <c r="S1474"/>
  <c r="R1475"/>
  <c r="S1475"/>
  <c r="R1476"/>
  <c r="S1476"/>
  <c r="R1477"/>
  <c r="S1477"/>
  <c r="R1478"/>
  <c r="S1478"/>
  <c r="R1479"/>
  <c r="S1479"/>
  <c r="R1480"/>
  <c r="S1480"/>
  <c r="R1481"/>
  <c r="S1481"/>
  <c r="R1482"/>
  <c r="S1482"/>
  <c r="R1483"/>
  <c r="S1483"/>
  <c r="R1484"/>
  <c r="S1484"/>
  <c r="R1485"/>
  <c r="S1485"/>
  <c r="R1486"/>
  <c r="S1486"/>
  <c r="R1487"/>
  <c r="S1487"/>
  <c r="R1488"/>
  <c r="S1488"/>
  <c r="R1489"/>
  <c r="S1489"/>
  <c r="R1490"/>
  <c r="S1490"/>
  <c r="R1491"/>
  <c r="S1491"/>
  <c r="R1492"/>
  <c r="S1492"/>
  <c r="R1493"/>
  <c r="S1493"/>
  <c r="R1494"/>
  <c r="S1494"/>
  <c r="R1495"/>
  <c r="S1495"/>
  <c r="R1496"/>
  <c r="S1496"/>
  <c r="R1497"/>
  <c r="S1497"/>
  <c r="R1498"/>
  <c r="S1498"/>
  <c r="R1499"/>
  <c r="S1499"/>
  <c r="R1500"/>
  <c r="S1500"/>
  <c r="R1501"/>
  <c r="S1501"/>
  <c r="R1502"/>
  <c r="S1502"/>
  <c r="R1503"/>
  <c r="S1503"/>
  <c r="R1504"/>
  <c r="S1504"/>
  <c r="R1505"/>
  <c r="S1505"/>
  <c r="R1506"/>
  <c r="S1506"/>
  <c r="R1507"/>
  <c r="S1507"/>
  <c r="R1508"/>
  <c r="S1508"/>
  <c r="R1509"/>
  <c r="S1509"/>
  <c r="R1510"/>
  <c r="S1510"/>
  <c r="R1511"/>
  <c r="S1511"/>
  <c r="R1512"/>
  <c r="S1512"/>
  <c r="R1513"/>
  <c r="S1513"/>
  <c r="R1514"/>
  <c r="S1514"/>
  <c r="R1515"/>
  <c r="S1515"/>
  <c r="R1516"/>
  <c r="S1516"/>
  <c r="R1517"/>
  <c r="S1517"/>
  <c r="R1518"/>
  <c r="S1518"/>
  <c r="R1519"/>
  <c r="S1519"/>
  <c r="R1520"/>
  <c r="S1520"/>
  <c r="R1521"/>
  <c r="S1521"/>
  <c r="R1522"/>
  <c r="S1522"/>
  <c r="R1523"/>
  <c r="S1523"/>
  <c r="R1524"/>
  <c r="S1524"/>
  <c r="R1525"/>
  <c r="S1525"/>
  <c r="R1526"/>
  <c r="S1526"/>
  <c r="R1527"/>
  <c r="S1527"/>
  <c r="R1528"/>
  <c r="S1528"/>
  <c r="R1529"/>
  <c r="S1529"/>
  <c r="R1530"/>
  <c r="S1530"/>
  <c r="R1531"/>
  <c r="S1531"/>
  <c r="R1532"/>
  <c r="S1532"/>
  <c r="R1533"/>
  <c r="S1533"/>
  <c r="R1534"/>
  <c r="S1534"/>
  <c r="R1535"/>
  <c r="S1535"/>
  <c r="R1536"/>
  <c r="S1536"/>
  <c r="R1537"/>
  <c r="S1537"/>
  <c r="R1538"/>
  <c r="S1538"/>
  <c r="R1539"/>
  <c r="S1539"/>
  <c r="R1540"/>
  <c r="S1540"/>
  <c r="R1541"/>
  <c r="S1541"/>
  <c r="R1542"/>
  <c r="S1542"/>
  <c r="R1543"/>
  <c r="S1543"/>
  <c r="R1544"/>
  <c r="S1544"/>
  <c r="R1545"/>
  <c r="S1545"/>
  <c r="R1546"/>
  <c r="S1546"/>
  <c r="R1547"/>
  <c r="S1547"/>
  <c r="R1548"/>
  <c r="S1548"/>
  <c r="R1549"/>
  <c r="S1549"/>
  <c r="R1550"/>
  <c r="S1550"/>
  <c r="R1551"/>
  <c r="S1551"/>
  <c r="R1552"/>
  <c r="S1552"/>
  <c r="R1553"/>
  <c r="S1553"/>
  <c r="R1554"/>
  <c r="S1554"/>
  <c r="R1555"/>
  <c r="S1555"/>
  <c r="R1556"/>
  <c r="S1556"/>
  <c r="R1557"/>
  <c r="S1557"/>
  <c r="R1558"/>
  <c r="S1558"/>
  <c r="R1559"/>
  <c r="S1559"/>
  <c r="R1560"/>
  <c r="S1560"/>
  <c r="R1561"/>
  <c r="S1561"/>
  <c r="R1562"/>
  <c r="S1562"/>
  <c r="R1563"/>
  <c r="S1563"/>
  <c r="R1564"/>
  <c r="S1564"/>
  <c r="R1565"/>
  <c r="S1565"/>
  <c r="R1566"/>
  <c r="S1566"/>
  <c r="R1567"/>
  <c r="S1567"/>
  <c r="R1568"/>
  <c r="S1568"/>
  <c r="R1569"/>
  <c r="S1569"/>
  <c r="R1570"/>
  <c r="S1570"/>
  <c r="R1571"/>
  <c r="S1571"/>
  <c r="R1572"/>
  <c r="S1572"/>
  <c r="R1573"/>
  <c r="S1573"/>
  <c r="R1574"/>
  <c r="S1574"/>
  <c r="R1575"/>
  <c r="S1575"/>
  <c r="R1576"/>
  <c r="S1576"/>
  <c r="R1577"/>
  <c r="S1577"/>
  <c r="R1578"/>
  <c r="S1578"/>
  <c r="R1579"/>
  <c r="S1579"/>
  <c r="R1580"/>
  <c r="S1580"/>
  <c r="R1581"/>
  <c r="S1581"/>
  <c r="R1582"/>
  <c r="S1582"/>
  <c r="R1583"/>
  <c r="S1583"/>
  <c r="R1584"/>
  <c r="S1584"/>
  <c r="R1585"/>
  <c r="S1585"/>
  <c r="R1586"/>
  <c r="S1586"/>
  <c r="R1587"/>
  <c r="S1587"/>
  <c r="R1588"/>
  <c r="S1588"/>
  <c r="R1589"/>
  <c r="S1589"/>
  <c r="R1590"/>
  <c r="S1590"/>
  <c r="R1591"/>
  <c r="S1591"/>
  <c r="R1592"/>
  <c r="S1592"/>
  <c r="R1593"/>
  <c r="S1593"/>
  <c r="R1594"/>
  <c r="S1594"/>
  <c r="R1595"/>
  <c r="S1595"/>
  <c r="R1596"/>
  <c r="S1596"/>
  <c r="R1597"/>
  <c r="S1597"/>
  <c r="R1598"/>
  <c r="S1598"/>
  <c r="R1599"/>
  <c r="S1599"/>
  <c r="R1600"/>
  <c r="S1600"/>
  <c r="R1601"/>
  <c r="S1601"/>
  <c r="R1602"/>
  <c r="S1602"/>
  <c r="R1603"/>
  <c r="S1603"/>
  <c r="R1604"/>
  <c r="S1604"/>
  <c r="R1605"/>
  <c r="S1605"/>
  <c r="R1606"/>
  <c r="S1606"/>
  <c r="R1607"/>
  <c r="S1607"/>
  <c r="R1608"/>
  <c r="S1608"/>
  <c r="R1609"/>
  <c r="S1609"/>
  <c r="R1610"/>
  <c r="S1610"/>
  <c r="R1611"/>
  <c r="S1611"/>
  <c r="R1612"/>
  <c r="S1612"/>
  <c r="R1613"/>
  <c r="S1613"/>
  <c r="R1614"/>
  <c r="S1614"/>
  <c r="R1615"/>
  <c r="S1615"/>
  <c r="R1616"/>
  <c r="S1616"/>
  <c r="R1617"/>
  <c r="S1617"/>
  <c r="R1618"/>
  <c r="S1618"/>
  <c r="R1619"/>
  <c r="S1619"/>
  <c r="R1620"/>
  <c r="S1620"/>
  <c r="R1621"/>
  <c r="S1621"/>
  <c r="R1622"/>
  <c r="S1622"/>
  <c r="R1623"/>
  <c r="S1623"/>
  <c r="R1624"/>
  <c r="S1624"/>
  <c r="R1625"/>
  <c r="S1625"/>
  <c r="R1626"/>
  <c r="S1626"/>
  <c r="R1627"/>
  <c r="S1627"/>
  <c r="R1628"/>
  <c r="S1628"/>
  <c r="R1629"/>
  <c r="S1629"/>
  <c r="R1630"/>
  <c r="S1630"/>
  <c r="R1631"/>
  <c r="S1631"/>
  <c r="R1632"/>
  <c r="S1632"/>
  <c r="R1633"/>
  <c r="S1633"/>
  <c r="R1634"/>
  <c r="S1634"/>
  <c r="R1635"/>
  <c r="S1635"/>
  <c r="R1636"/>
  <c r="S1636"/>
  <c r="R1637"/>
  <c r="S1637"/>
  <c r="R1638"/>
  <c r="S1638"/>
  <c r="R1639"/>
  <c r="S1639"/>
  <c r="R1640"/>
  <c r="S1640"/>
  <c r="R1641"/>
  <c r="S1641"/>
  <c r="R1642"/>
  <c r="S1642"/>
  <c r="R1643"/>
  <c r="S1643"/>
  <c r="R1644"/>
  <c r="S1644"/>
  <c r="R1645"/>
  <c r="S1645"/>
  <c r="R1646"/>
  <c r="S1646"/>
  <c r="R1647"/>
  <c r="S1647"/>
  <c r="R1648"/>
  <c r="S1648"/>
  <c r="R1649"/>
  <c r="S1649"/>
  <c r="R1650"/>
  <c r="S1650"/>
  <c r="R1651"/>
  <c r="S1651"/>
  <c r="R1652"/>
  <c r="S1652"/>
  <c r="R1653"/>
  <c r="S1653"/>
  <c r="R1654"/>
  <c r="S1654"/>
  <c r="R1655"/>
  <c r="S1655"/>
  <c r="R1656"/>
  <c r="S1656"/>
  <c r="R1657"/>
  <c r="S1657"/>
  <c r="R1658"/>
  <c r="S1658"/>
  <c r="R1659"/>
  <c r="S1659"/>
  <c r="R1660"/>
  <c r="S1660"/>
  <c r="R1661"/>
  <c r="S1661"/>
  <c r="R1662"/>
  <c r="S1662"/>
  <c r="R1663"/>
  <c r="S1663"/>
  <c r="R1664"/>
  <c r="S1664"/>
  <c r="R1665"/>
  <c r="S1665"/>
  <c r="R1666"/>
  <c r="S1666"/>
  <c r="R1667"/>
  <c r="S1667"/>
  <c r="R1668"/>
  <c r="S1668"/>
  <c r="R1669"/>
  <c r="S1669"/>
  <c r="R1670"/>
  <c r="S1670"/>
  <c r="R1671"/>
  <c r="S1671"/>
  <c r="R1672"/>
  <c r="S1672"/>
  <c r="R1673"/>
  <c r="S1673"/>
  <c r="R1674"/>
  <c r="S1674"/>
  <c r="R1675"/>
  <c r="S1675"/>
  <c r="R1676"/>
  <c r="S1676"/>
  <c r="R1677"/>
  <c r="S1677"/>
  <c r="R1678"/>
  <c r="S1678"/>
  <c r="R1679"/>
  <c r="S1679"/>
  <c r="R1680"/>
  <c r="S1680"/>
  <c r="R1681"/>
  <c r="S1681"/>
  <c r="R1682"/>
  <c r="S1682"/>
  <c r="R1683"/>
  <c r="S1683"/>
  <c r="R1684"/>
  <c r="S1684"/>
  <c r="R1685"/>
  <c r="S1685"/>
  <c r="R1686"/>
  <c r="S1686"/>
  <c r="R1687"/>
  <c r="S1687"/>
  <c r="R1688"/>
  <c r="S1688"/>
  <c r="R1689"/>
  <c r="S1689"/>
  <c r="R1690"/>
  <c r="S1690"/>
  <c r="R1691"/>
  <c r="S1691"/>
  <c r="R1692"/>
  <c r="S1692"/>
  <c r="R1693"/>
  <c r="S1693"/>
  <c r="R1694"/>
  <c r="S1694"/>
  <c r="R1695"/>
  <c r="S1695"/>
  <c r="R1696"/>
  <c r="S1696"/>
  <c r="R1697"/>
  <c r="S1697"/>
  <c r="R1698"/>
  <c r="S1698"/>
  <c r="R1699"/>
  <c r="S1699"/>
  <c r="R1700"/>
  <c r="S1700"/>
  <c r="R1701"/>
  <c r="S1701"/>
  <c r="R1702"/>
  <c r="S1702"/>
  <c r="R1703"/>
  <c r="S1703"/>
  <c r="R1704"/>
  <c r="S1704"/>
  <c r="R1705"/>
  <c r="S1705"/>
  <c r="R1706"/>
  <c r="S1706"/>
  <c r="R1707"/>
  <c r="S1707"/>
  <c r="R1708"/>
  <c r="S1708"/>
  <c r="R1709"/>
  <c r="S1709"/>
  <c r="R1710"/>
  <c r="S1710"/>
  <c r="R1711"/>
  <c r="S1711"/>
  <c r="R1712"/>
  <c r="S1712"/>
  <c r="R1713"/>
  <c r="S1713"/>
  <c r="R1714"/>
  <c r="S1714"/>
  <c r="R1715"/>
  <c r="S1715"/>
  <c r="R1716"/>
  <c r="S1716"/>
  <c r="R1717"/>
  <c r="S1717"/>
  <c r="R1718"/>
  <c r="S1718"/>
  <c r="R1719"/>
  <c r="S1719"/>
  <c r="R1720"/>
  <c r="S1720"/>
  <c r="R1721"/>
  <c r="S1721"/>
  <c r="R1722"/>
  <c r="S1722"/>
  <c r="R1723"/>
  <c r="S1723"/>
  <c r="R1724"/>
  <c r="S1724"/>
  <c r="R1725"/>
  <c r="S1725"/>
  <c r="R1726"/>
  <c r="S1726"/>
  <c r="R1727"/>
  <c r="S1727"/>
  <c r="R1728"/>
  <c r="S1728"/>
  <c r="R1729"/>
  <c r="S1729"/>
  <c r="R1730"/>
  <c r="S1730"/>
  <c r="R1731"/>
  <c r="S1731"/>
  <c r="R1732"/>
  <c r="S1732"/>
  <c r="R1733"/>
  <c r="S1733"/>
  <c r="R1734"/>
  <c r="S1734"/>
  <c r="R1735"/>
  <c r="S1735"/>
  <c r="R1736"/>
  <c r="S1736"/>
  <c r="R1737"/>
  <c r="S1737"/>
  <c r="R1738"/>
  <c r="S1738"/>
  <c r="R1739"/>
  <c r="S1739"/>
  <c r="R1740"/>
  <c r="S1740"/>
  <c r="R1741"/>
  <c r="S1741"/>
  <c r="R1742"/>
  <c r="S1742"/>
  <c r="R1743"/>
  <c r="S1743"/>
  <c r="R1744"/>
  <c r="S1744"/>
  <c r="R1745"/>
  <c r="S1745"/>
  <c r="R1746"/>
  <c r="S1746"/>
  <c r="R1747"/>
  <c r="S1747"/>
  <c r="R1748"/>
  <c r="S1748"/>
  <c r="R1749"/>
  <c r="S1749"/>
  <c r="R1750"/>
  <c r="S1750"/>
  <c r="R1751"/>
  <c r="S1751"/>
  <c r="R1752"/>
  <c r="S1752"/>
  <c r="R1753"/>
  <c r="S1753"/>
  <c r="R1754"/>
  <c r="S1754"/>
  <c r="R1755"/>
  <c r="S1755"/>
  <c r="R1756"/>
  <c r="S1756"/>
  <c r="R1757"/>
  <c r="S1757"/>
  <c r="R1758"/>
  <c r="S1758"/>
  <c r="R1759"/>
  <c r="S1759"/>
  <c r="R1760"/>
  <c r="S1760"/>
  <c r="R1761"/>
  <c r="S1761"/>
  <c r="R1762"/>
  <c r="S1762"/>
  <c r="R1763"/>
  <c r="S1763"/>
  <c r="R1764"/>
  <c r="S1764"/>
  <c r="R1765"/>
  <c r="S1765"/>
  <c r="R1766"/>
  <c r="S1766"/>
  <c r="R1767"/>
  <c r="S1767"/>
  <c r="R1768"/>
  <c r="S1768"/>
  <c r="R1769"/>
  <c r="S1769"/>
  <c r="R1770"/>
  <c r="S1770"/>
  <c r="R1771"/>
  <c r="S1771"/>
  <c r="R1772"/>
  <c r="S1772"/>
  <c r="R1773"/>
  <c r="S1773"/>
  <c r="R1774"/>
  <c r="S1774"/>
  <c r="R1775"/>
  <c r="S1775"/>
  <c r="R1776"/>
  <c r="S1776"/>
  <c r="R1777"/>
  <c r="S1777"/>
  <c r="R1778"/>
  <c r="S1778"/>
  <c r="R1779"/>
  <c r="S1779"/>
  <c r="R1780"/>
  <c r="S1780"/>
  <c r="R1781"/>
  <c r="S1781"/>
  <c r="R1782"/>
  <c r="S1782"/>
  <c r="R1783"/>
  <c r="S1783"/>
  <c r="R1784"/>
  <c r="S1784"/>
  <c r="R1785"/>
  <c r="S1785"/>
  <c r="R1786"/>
  <c r="S1786"/>
  <c r="R1787"/>
  <c r="S1787"/>
  <c r="R1788"/>
  <c r="S1788"/>
  <c r="R1789"/>
  <c r="S1789"/>
  <c r="R1790"/>
  <c r="S1790"/>
  <c r="R1791"/>
  <c r="S1791"/>
  <c r="R1792"/>
  <c r="S1792"/>
  <c r="R1793"/>
  <c r="S1793"/>
  <c r="R1794"/>
  <c r="S1794"/>
  <c r="R1795"/>
  <c r="S1795"/>
  <c r="R1796"/>
  <c r="S1796"/>
  <c r="R1797"/>
  <c r="S1797"/>
  <c r="R1798"/>
  <c r="S1798"/>
  <c r="R1799"/>
  <c r="S1799"/>
  <c r="R1800"/>
  <c r="S1800"/>
  <c r="R1801"/>
  <c r="S1801"/>
  <c r="R1802"/>
  <c r="S1802"/>
  <c r="R1803"/>
  <c r="S1803"/>
  <c r="R1804"/>
  <c r="S1804"/>
  <c r="R1805"/>
  <c r="S1805"/>
  <c r="R1806"/>
  <c r="S1806"/>
  <c r="R1807"/>
  <c r="S1807"/>
  <c r="R1808"/>
  <c r="S1808"/>
  <c r="R1809"/>
  <c r="S1809"/>
  <c r="R1810"/>
  <c r="S1810"/>
  <c r="R1811"/>
  <c r="S1811"/>
  <c r="R1812"/>
  <c r="S1812"/>
  <c r="R1813"/>
  <c r="S1813"/>
  <c r="R1814"/>
  <c r="S1814"/>
  <c r="R1815"/>
  <c r="S1815"/>
  <c r="R1816"/>
  <c r="S1816"/>
  <c r="R1817"/>
  <c r="S1817"/>
  <c r="R1818"/>
  <c r="S1818"/>
  <c r="R1819"/>
  <c r="S1819"/>
  <c r="R1820"/>
  <c r="S1820"/>
  <c r="R1821"/>
  <c r="S1821"/>
  <c r="R1822"/>
  <c r="S1822"/>
  <c r="R1823"/>
  <c r="S1823"/>
  <c r="R1824"/>
  <c r="S1824"/>
  <c r="R1825"/>
  <c r="S1825"/>
  <c r="R1826"/>
  <c r="S1826"/>
  <c r="R1827"/>
  <c r="S1827"/>
  <c r="R1828"/>
  <c r="S1828"/>
  <c r="R1829"/>
  <c r="S1829"/>
  <c r="R1830"/>
  <c r="S1830"/>
  <c r="R1831"/>
  <c r="S1831"/>
  <c r="R1832"/>
  <c r="S1832"/>
  <c r="R1833"/>
  <c r="S1833"/>
  <c r="R1834"/>
  <c r="S1834"/>
  <c r="R1835"/>
  <c r="S1835"/>
  <c r="R1836"/>
  <c r="S1836"/>
  <c r="R1837"/>
  <c r="S1837"/>
  <c r="R1838"/>
  <c r="S1838"/>
  <c r="R1839"/>
  <c r="S1839"/>
  <c r="R1840"/>
  <c r="S1840"/>
  <c r="R1841"/>
  <c r="S1841"/>
  <c r="R1842"/>
  <c r="S1842"/>
  <c r="R1843"/>
  <c r="S1843"/>
  <c r="R1844"/>
  <c r="S1844"/>
  <c r="R1845"/>
  <c r="S1845"/>
  <c r="R1846"/>
  <c r="S1846"/>
  <c r="R1847"/>
  <c r="S1847"/>
  <c r="R1848"/>
  <c r="S1848"/>
  <c r="R1849"/>
  <c r="S1849"/>
  <c r="R1850"/>
  <c r="S1850"/>
  <c r="R1851"/>
  <c r="S1851"/>
  <c r="R1852"/>
  <c r="S1852"/>
  <c r="R1853"/>
  <c r="S1853"/>
  <c r="R1854"/>
  <c r="S1854"/>
  <c r="R1855"/>
  <c r="S1855"/>
  <c r="R1856"/>
  <c r="S1856"/>
  <c r="R1857"/>
  <c r="S1857"/>
  <c r="R1858"/>
  <c r="S1858"/>
  <c r="R1859"/>
  <c r="S1859"/>
  <c r="R1860"/>
  <c r="S1860"/>
  <c r="R1861"/>
  <c r="S1861"/>
  <c r="R1862"/>
  <c r="S1862"/>
  <c r="R1863"/>
  <c r="S1863"/>
  <c r="R1864"/>
  <c r="S1864"/>
  <c r="R1865"/>
  <c r="S1865"/>
  <c r="R1866"/>
  <c r="S1866"/>
  <c r="R1867"/>
  <c r="S1867"/>
  <c r="R1868"/>
  <c r="S1868"/>
  <c r="R1869"/>
  <c r="S1869"/>
  <c r="R1870"/>
  <c r="S1870"/>
  <c r="R1871"/>
  <c r="S1871"/>
  <c r="R1872"/>
  <c r="S1872"/>
  <c r="R1873"/>
  <c r="S1873"/>
  <c r="R1874"/>
  <c r="S1874"/>
  <c r="R1875"/>
  <c r="S1875"/>
  <c r="R1876"/>
  <c r="S1876"/>
  <c r="R1877"/>
  <c r="S1877"/>
  <c r="R1878"/>
  <c r="S1878"/>
  <c r="R1879"/>
  <c r="S1879"/>
  <c r="R1880"/>
  <c r="S1880"/>
  <c r="R1881"/>
  <c r="S1881"/>
  <c r="R1882"/>
  <c r="S1882"/>
  <c r="R1883"/>
  <c r="S1883"/>
  <c r="R1884"/>
  <c r="S1884"/>
  <c r="R1885"/>
  <c r="S1885"/>
  <c r="R1886"/>
  <c r="S1886"/>
  <c r="R1887"/>
  <c r="S1887"/>
  <c r="R1888"/>
  <c r="S1888"/>
  <c r="R1889"/>
  <c r="S1889"/>
  <c r="R1890"/>
  <c r="S1890"/>
  <c r="R1891"/>
  <c r="S1891"/>
  <c r="R1892"/>
  <c r="S1892"/>
  <c r="R1893"/>
  <c r="S1893"/>
  <c r="R1894"/>
  <c r="S1894"/>
  <c r="R1895"/>
  <c r="S1895"/>
  <c r="R1896"/>
  <c r="S1896"/>
  <c r="R1897"/>
  <c r="S1897"/>
  <c r="R1898"/>
  <c r="S1898"/>
  <c r="R1899"/>
  <c r="S1899"/>
  <c r="R1900"/>
  <c r="S1900"/>
  <c r="R1901"/>
  <c r="S1901"/>
  <c r="R1902"/>
  <c r="S1902"/>
  <c r="R1903"/>
  <c r="S1903"/>
  <c r="R1904"/>
  <c r="S1904"/>
  <c r="R1905"/>
  <c r="S1905"/>
  <c r="R1906"/>
  <c r="S1906"/>
  <c r="R1907"/>
  <c r="S1907"/>
  <c r="R1908"/>
  <c r="S1908"/>
  <c r="R1909"/>
  <c r="S1909"/>
  <c r="R1910"/>
  <c r="S1910"/>
  <c r="R1911"/>
  <c r="S1911"/>
  <c r="R1912"/>
  <c r="S1912"/>
  <c r="R1913"/>
  <c r="S1913"/>
  <c r="R1914"/>
  <c r="S1914"/>
  <c r="R1915"/>
  <c r="S1915"/>
  <c r="R1916"/>
  <c r="S1916"/>
  <c r="R1917"/>
  <c r="S1917"/>
  <c r="R1918"/>
  <c r="S1918"/>
  <c r="R1919"/>
  <c r="S1919"/>
  <c r="R1920"/>
  <c r="S1920"/>
  <c r="R1921"/>
  <c r="S1921"/>
  <c r="R1922"/>
  <c r="S1922"/>
  <c r="R1923"/>
  <c r="S1923"/>
  <c r="R1924"/>
  <c r="S1924"/>
  <c r="R1925"/>
  <c r="S1925"/>
  <c r="R1926"/>
  <c r="S1926"/>
  <c r="R1927"/>
  <c r="S1927"/>
  <c r="R1928"/>
  <c r="S1928"/>
  <c r="R1929"/>
  <c r="S1929"/>
  <c r="R1930"/>
  <c r="S1930"/>
  <c r="R1931"/>
  <c r="S1931"/>
  <c r="R1932"/>
  <c r="S1932"/>
  <c r="R1933"/>
  <c r="S1933"/>
  <c r="R1934"/>
  <c r="S1934"/>
  <c r="R1935"/>
  <c r="S1935"/>
  <c r="R1936"/>
  <c r="S1936"/>
  <c r="R1937"/>
  <c r="S1937"/>
  <c r="R1938"/>
  <c r="S1938"/>
  <c r="R1939"/>
  <c r="S1939"/>
  <c r="R1940"/>
  <c r="S1940"/>
  <c r="R1941"/>
  <c r="S1941"/>
  <c r="R1942"/>
  <c r="S1942"/>
  <c r="R1943"/>
  <c r="S1943"/>
  <c r="R1944"/>
  <c r="S1944"/>
  <c r="R1945"/>
  <c r="S1945"/>
  <c r="R1946"/>
  <c r="S1946"/>
  <c r="R1947"/>
  <c r="S1947"/>
  <c r="R1948"/>
  <c r="S1948"/>
  <c r="R1949"/>
  <c r="S1949"/>
  <c r="R1950"/>
  <c r="S1950"/>
  <c r="R1951"/>
  <c r="S1951"/>
  <c r="R1952"/>
  <c r="S1952"/>
  <c r="R1953"/>
  <c r="S1953"/>
  <c r="R1954"/>
  <c r="S1954"/>
  <c r="R1955"/>
  <c r="S1955"/>
  <c r="R1956"/>
  <c r="S1956"/>
  <c r="R1957"/>
  <c r="S1957"/>
  <c r="R1958"/>
  <c r="S1958"/>
  <c r="R1959"/>
  <c r="S1959"/>
  <c r="R1960"/>
  <c r="S1960"/>
  <c r="R1961"/>
  <c r="S1961"/>
  <c r="R1962"/>
  <c r="S1962"/>
  <c r="R1963"/>
  <c r="S1963"/>
  <c r="R1964"/>
  <c r="S1964"/>
  <c r="R1965"/>
  <c r="S1965"/>
  <c r="R1966"/>
  <c r="S1966"/>
  <c r="R1967"/>
  <c r="S1967"/>
  <c r="R1968"/>
  <c r="S1968"/>
  <c r="R1969"/>
  <c r="S1969"/>
  <c r="R1970"/>
  <c r="S1970"/>
  <c r="R1971"/>
  <c r="S1971"/>
  <c r="R1972"/>
  <c r="S1972"/>
  <c r="R1973"/>
  <c r="S1973"/>
  <c r="R1974"/>
  <c r="S1974"/>
  <c r="R1975"/>
  <c r="S1975"/>
  <c r="R1976"/>
  <c r="S1976"/>
  <c r="R1977"/>
  <c r="S1977"/>
  <c r="R1978"/>
  <c r="S1978"/>
  <c r="R1979"/>
  <c r="S1979"/>
  <c r="R1980"/>
  <c r="S1980"/>
  <c r="R1981"/>
  <c r="S1981"/>
  <c r="R1982"/>
  <c r="S1982"/>
  <c r="R1983"/>
  <c r="S1983"/>
  <c r="R1984"/>
  <c r="S1984"/>
  <c r="R1985"/>
  <c r="S1985"/>
  <c r="R1986"/>
  <c r="S1986"/>
  <c r="R1987"/>
  <c r="S1987"/>
  <c r="R1988"/>
  <c r="S1988"/>
  <c r="R1989"/>
  <c r="S1989"/>
  <c r="R1990"/>
  <c r="S1990"/>
  <c r="R1991"/>
  <c r="S1991"/>
  <c r="R1992"/>
  <c r="S1992"/>
  <c r="R1993"/>
  <c r="S1993"/>
  <c r="R1994"/>
  <c r="S1994"/>
  <c r="R1995"/>
  <c r="S1995"/>
  <c r="R1996"/>
  <c r="S1996"/>
  <c r="R1997"/>
  <c r="S1997"/>
  <c r="R1998"/>
  <c r="S1998"/>
  <c r="R1999"/>
  <c r="S1999"/>
  <c r="R2000"/>
  <c r="S2000"/>
  <c r="R2001"/>
  <c r="S2001"/>
  <c r="R2002"/>
  <c r="S2002"/>
  <c r="R2003"/>
  <c r="S2003"/>
  <c r="R2004"/>
  <c r="S2004"/>
  <c r="R2005"/>
  <c r="S2005"/>
  <c r="R2006"/>
  <c r="S2006"/>
  <c r="R2007"/>
  <c r="S2007"/>
  <c r="R2008"/>
  <c r="S2008"/>
  <c r="R2009"/>
  <c r="S2009"/>
  <c r="R2010"/>
  <c r="S2010"/>
  <c r="R2011"/>
  <c r="S2011"/>
  <c r="R2012"/>
  <c r="S2012"/>
  <c r="R2013"/>
  <c r="S2013"/>
  <c r="R2014"/>
  <c r="S2014"/>
  <c r="R2015"/>
  <c r="S2015"/>
  <c r="R2016"/>
  <c r="S2016"/>
  <c r="R2017"/>
  <c r="S2017"/>
  <c r="R2018"/>
  <c r="S2018"/>
  <c r="R2019"/>
  <c r="S2019"/>
  <c r="R2020"/>
  <c r="S2020"/>
  <c r="R2021"/>
  <c r="S2021"/>
  <c r="R2022"/>
  <c r="S2022"/>
  <c r="R2023"/>
  <c r="S2023"/>
  <c r="R2024"/>
  <c r="S2024"/>
  <c r="R2025"/>
  <c r="S2025"/>
  <c r="R2026"/>
  <c r="S2026"/>
  <c r="R2027"/>
  <c r="S2027"/>
  <c r="R2028"/>
  <c r="S2028"/>
  <c r="R2029"/>
  <c r="S2029"/>
  <c r="R2030"/>
  <c r="S2030"/>
  <c r="R2031"/>
  <c r="S2031"/>
  <c r="R2032"/>
  <c r="S2032"/>
  <c r="R2033"/>
  <c r="S2033"/>
  <c r="R2034"/>
  <c r="S2034"/>
  <c r="R2035"/>
  <c r="S2035"/>
  <c r="R2036"/>
  <c r="S2036"/>
  <c r="R2037"/>
  <c r="S2037"/>
  <c r="R2038"/>
  <c r="S2038"/>
  <c r="R2039"/>
  <c r="S2039"/>
  <c r="R2040"/>
  <c r="S2040"/>
  <c r="R2041"/>
  <c r="S2041"/>
  <c r="R2042"/>
  <c r="S2042"/>
  <c r="R2043"/>
  <c r="S2043"/>
  <c r="R2044"/>
  <c r="S2044"/>
  <c r="R2045"/>
  <c r="S2045"/>
  <c r="R2046"/>
  <c r="S2046"/>
  <c r="R2047"/>
  <c r="S2047"/>
  <c r="R2048"/>
  <c r="S2048"/>
  <c r="R2049"/>
  <c r="S2049"/>
  <c r="R2050"/>
  <c r="S2050"/>
  <c r="R2051"/>
  <c r="S2051"/>
  <c r="R2052"/>
  <c r="S2052"/>
  <c r="R2053"/>
  <c r="S2053"/>
  <c r="R2054"/>
  <c r="S2054"/>
  <c r="R2055"/>
  <c r="S2055"/>
  <c r="R2056"/>
  <c r="S2056"/>
  <c r="R2057"/>
  <c r="S2057"/>
  <c r="R2058"/>
  <c r="S2058"/>
  <c r="R2059"/>
  <c r="S2059"/>
  <c r="R2060"/>
  <c r="S2060"/>
  <c r="R2061"/>
  <c r="S2061"/>
  <c r="R2062"/>
  <c r="S2062"/>
  <c r="R2063"/>
  <c r="S2063"/>
  <c r="R2064"/>
  <c r="S2064"/>
  <c r="R2065"/>
  <c r="S2065"/>
  <c r="R2066"/>
  <c r="S2066"/>
  <c r="R2067"/>
  <c r="S2067"/>
  <c r="R2068"/>
  <c r="S2068"/>
  <c r="R2069"/>
  <c r="S2069"/>
  <c r="R2070"/>
  <c r="S2070"/>
  <c r="R2071"/>
  <c r="S2071"/>
  <c r="R2072"/>
  <c r="S2072"/>
  <c r="R2073"/>
  <c r="S2073"/>
  <c r="R2074"/>
  <c r="S2074"/>
  <c r="R2075"/>
  <c r="S2075"/>
  <c r="R2076"/>
  <c r="S2076"/>
  <c r="R2077"/>
  <c r="S2077"/>
  <c r="R2078"/>
  <c r="S2078"/>
  <c r="R2079"/>
  <c r="S2079"/>
  <c r="R2080"/>
  <c r="S2080"/>
  <c r="R2081"/>
  <c r="S2081"/>
  <c r="R2082"/>
  <c r="S2082"/>
  <c r="R2083"/>
  <c r="S2083"/>
  <c r="R2084"/>
  <c r="S2084"/>
  <c r="R2085"/>
  <c r="S2085"/>
  <c r="R2086"/>
  <c r="S2086"/>
  <c r="R2087"/>
  <c r="S2087"/>
  <c r="R2088"/>
  <c r="S2088"/>
  <c r="R2089"/>
  <c r="S2089"/>
  <c r="R2090"/>
  <c r="S2090"/>
  <c r="R2091"/>
  <c r="S2091"/>
  <c r="R2092"/>
  <c r="S2092"/>
  <c r="R2093"/>
  <c r="S2093"/>
  <c r="R2094"/>
  <c r="S2094"/>
  <c r="R2095"/>
  <c r="S2095"/>
  <c r="R2096"/>
  <c r="S2096"/>
  <c r="R2097"/>
  <c r="S2097"/>
  <c r="R2098"/>
  <c r="S2098"/>
  <c r="R2099"/>
  <c r="S2099"/>
  <c r="R2100"/>
  <c r="S2100"/>
  <c r="R2101"/>
  <c r="S2101"/>
  <c r="R2102"/>
  <c r="S2102"/>
  <c r="R2103"/>
  <c r="S2103"/>
  <c r="R2104"/>
  <c r="S2104"/>
  <c r="R2105"/>
  <c r="S2105"/>
  <c r="R2106"/>
  <c r="S2106"/>
  <c r="R2107"/>
  <c r="S2107"/>
  <c r="R2108"/>
  <c r="S2108"/>
  <c r="R2109"/>
  <c r="S2109"/>
  <c r="R2110"/>
  <c r="S2110"/>
  <c r="R2111"/>
  <c r="S2111"/>
  <c r="R2112"/>
  <c r="S2112"/>
  <c r="R2113"/>
  <c r="S2113"/>
  <c r="R2114"/>
  <c r="S2114"/>
  <c r="R2115"/>
  <c r="S2115"/>
  <c r="R2116"/>
  <c r="S2116"/>
  <c r="R2117"/>
  <c r="S2117"/>
  <c r="R2118"/>
  <c r="S2118"/>
  <c r="R2119"/>
  <c r="S2119"/>
  <c r="R2120"/>
  <c r="S2120"/>
  <c r="R2121"/>
  <c r="S2121"/>
  <c r="R2122"/>
  <c r="S2122"/>
  <c r="R2123"/>
  <c r="S2123"/>
  <c r="R2124"/>
  <c r="S2124"/>
  <c r="R2125"/>
  <c r="S2125"/>
  <c r="R2126"/>
  <c r="S2126"/>
  <c r="R2127"/>
  <c r="S2127"/>
  <c r="R2128"/>
  <c r="S2128"/>
  <c r="R2129"/>
  <c r="S2129"/>
  <c r="R2130"/>
  <c r="S2130"/>
  <c r="R2131"/>
  <c r="S2131"/>
  <c r="R2132"/>
  <c r="S2132"/>
  <c r="R2133"/>
  <c r="S2133"/>
  <c r="R2134"/>
  <c r="S2134"/>
  <c r="R2135"/>
  <c r="S2135"/>
  <c r="R2136"/>
  <c r="S2136"/>
  <c r="R2137"/>
  <c r="S2137"/>
  <c r="R2138"/>
  <c r="S2138"/>
  <c r="R2139"/>
  <c r="S2139"/>
  <c r="R2140"/>
  <c r="S2140"/>
  <c r="R2141"/>
  <c r="S2141"/>
  <c r="R2142"/>
  <c r="S2142"/>
  <c r="R2143"/>
  <c r="S2143"/>
  <c r="R2144"/>
  <c r="S2144"/>
  <c r="R2145"/>
  <c r="S2145"/>
  <c r="R2146"/>
  <c r="S2146"/>
  <c r="R2147"/>
  <c r="S2147"/>
  <c r="R2148"/>
  <c r="S2148"/>
  <c r="R2149"/>
  <c r="S2149"/>
  <c r="R2150"/>
  <c r="S2150"/>
  <c r="R2151"/>
  <c r="S2151"/>
  <c r="R2152"/>
  <c r="S2152"/>
  <c r="R2153"/>
  <c r="S2153"/>
  <c r="R2154"/>
  <c r="S2154"/>
  <c r="R2155"/>
  <c r="S2155"/>
  <c r="R2156"/>
  <c r="S2156"/>
  <c r="R2157"/>
  <c r="S2157"/>
  <c r="R2158"/>
  <c r="S2158"/>
  <c r="R2159"/>
  <c r="S2159"/>
  <c r="R2160"/>
  <c r="S2160"/>
  <c r="R2161"/>
  <c r="S2161"/>
  <c r="R2162"/>
  <c r="S2162"/>
  <c r="R2163"/>
  <c r="S2163"/>
  <c r="R2164"/>
  <c r="S2164"/>
  <c r="R2165"/>
  <c r="S2165"/>
  <c r="R2166"/>
  <c r="S2166"/>
  <c r="R2167"/>
  <c r="S2167"/>
  <c r="R2168"/>
  <c r="S2168"/>
  <c r="R2169"/>
  <c r="S2169"/>
  <c r="R2170"/>
  <c r="S2170"/>
  <c r="R2171"/>
  <c r="S2171"/>
  <c r="R2172"/>
  <c r="S2172"/>
  <c r="R2173"/>
  <c r="S2173"/>
  <c r="R2174"/>
  <c r="S2174"/>
  <c r="R2175"/>
  <c r="S2175"/>
  <c r="R2176"/>
  <c r="S2176"/>
  <c r="R2177"/>
  <c r="S2177"/>
  <c r="R2178"/>
  <c r="S2178"/>
  <c r="R2179"/>
  <c r="S2179"/>
  <c r="R2180"/>
  <c r="S2180"/>
  <c r="R2181"/>
  <c r="S2181"/>
  <c r="R2182"/>
  <c r="S2182"/>
  <c r="R2183"/>
  <c r="S2183"/>
  <c r="R2184"/>
  <c r="S2184"/>
  <c r="R2185"/>
  <c r="S2185"/>
  <c r="R2186"/>
  <c r="S2186"/>
  <c r="R2187"/>
  <c r="S2187"/>
  <c r="R2188"/>
  <c r="S2188"/>
  <c r="R2189"/>
  <c r="S2189"/>
  <c r="R2190"/>
  <c r="S2190"/>
  <c r="R2191"/>
  <c r="S2191"/>
  <c r="R2192"/>
  <c r="S2192"/>
  <c r="R2193"/>
  <c r="S2193"/>
  <c r="R2194"/>
  <c r="S2194"/>
  <c r="R2195"/>
  <c r="S2195"/>
  <c r="R2196"/>
  <c r="S2196"/>
  <c r="R2197"/>
  <c r="S2197"/>
  <c r="R2198"/>
  <c r="S2198"/>
  <c r="Q7"/>
  <c r="R7" s="1"/>
  <c r="Q8"/>
  <c r="R8" s="1"/>
  <c r="Q9"/>
  <c r="R9" s="1"/>
  <c r="Q10"/>
  <c r="Q11"/>
  <c r="Q12"/>
  <c r="Q13"/>
  <c r="Q14"/>
  <c r="Q15"/>
  <c r="Q16"/>
  <c r="Q17"/>
  <c r="Q18"/>
  <c r="Q19"/>
  <c r="Q20"/>
  <c r="Q21"/>
  <c r="Q22"/>
  <c r="Q23"/>
  <c r="Q24"/>
  <c r="Q25"/>
  <c r="Q26"/>
  <c r="Q27"/>
  <c r="Q28"/>
  <c r="Q29"/>
  <c r="Q30"/>
  <c r="Q31"/>
  <c r="Q32"/>
  <c r="Q33"/>
  <c r="Q34"/>
  <c r="Q35"/>
  <c r="Q36"/>
  <c r="Q37"/>
  <c r="Q38"/>
  <c r="Q39"/>
  <c r="Q40"/>
  <c r="Q41"/>
  <c r="Q42"/>
  <c r="Q43"/>
  <c r="Q44"/>
  <c r="Q45"/>
  <c r="Q46"/>
  <c r="Q47"/>
  <c r="R47" s="1"/>
  <c r="Q48"/>
  <c r="R48" s="1"/>
  <c r="Q49"/>
  <c r="R49" s="1"/>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Q528"/>
  <c r="Q529"/>
  <c r="Q530"/>
  <c r="Q531"/>
  <c r="Q532"/>
  <c r="Q533"/>
  <c r="Q534"/>
  <c r="Q535"/>
  <c r="Q536"/>
  <c r="Q537"/>
  <c r="Q538"/>
  <c r="Q539"/>
  <c r="Q540"/>
  <c r="Q541"/>
  <c r="Q542"/>
  <c r="Q543"/>
  <c r="Q544"/>
  <c r="Q545"/>
  <c r="Q546"/>
  <c r="Q547"/>
  <c r="Q548"/>
  <c r="Q549"/>
  <c r="Q550"/>
  <c r="Q551"/>
  <c r="Q552"/>
  <c r="Q553"/>
  <c r="Q554"/>
  <c r="Q555"/>
  <c r="Q556"/>
  <c r="Q557"/>
  <c r="Q558"/>
  <c r="Q559"/>
  <c r="Q560"/>
  <c r="Q561"/>
  <c r="Q562"/>
  <c r="Q563"/>
  <c r="Q564"/>
  <c r="Q565"/>
  <c r="Q566"/>
  <c r="Q567"/>
  <c r="Q568"/>
  <c r="Q569"/>
  <c r="Q570"/>
  <c r="Q571"/>
  <c r="Q572"/>
  <c r="Q573"/>
  <c r="Q574"/>
  <c r="Q575"/>
  <c r="Q576"/>
  <c r="Q577"/>
  <c r="Q578"/>
  <c r="Q579"/>
  <c r="Q580"/>
  <c r="Q581"/>
  <c r="Q582"/>
  <c r="Q583"/>
  <c r="Q584"/>
  <c r="Q585"/>
  <c r="Q586"/>
  <c r="Q587"/>
  <c r="Q588"/>
  <c r="Q589"/>
  <c r="Q590"/>
  <c r="Q591"/>
  <c r="Q592"/>
  <c r="Q593"/>
  <c r="Q594"/>
  <c r="Q595"/>
  <c r="Q596"/>
  <c r="Q597"/>
  <c r="Q598"/>
  <c r="Q599"/>
  <c r="Q600"/>
  <c r="Q601"/>
  <c r="Q602"/>
  <c r="Q603"/>
  <c r="Q604"/>
  <c r="Q605"/>
  <c r="Q606"/>
  <c r="Q607"/>
  <c r="Q608"/>
  <c r="Q609"/>
  <c r="Q610"/>
  <c r="Q611"/>
  <c r="Q612"/>
  <c r="Q613"/>
  <c r="Q614"/>
  <c r="Q615"/>
  <c r="Q616"/>
  <c r="Q617"/>
  <c r="Q618"/>
  <c r="Q619"/>
  <c r="Q620"/>
  <c r="Q621"/>
  <c r="Q622"/>
  <c r="Q623"/>
  <c r="Q624"/>
  <c r="Q625"/>
  <c r="Q626"/>
  <c r="Q627"/>
  <c r="Q628"/>
  <c r="Q629"/>
  <c r="Q630"/>
  <c r="Q631"/>
  <c r="Q632"/>
  <c r="Q633"/>
  <c r="Q634"/>
  <c r="Q635"/>
  <c r="Q636"/>
  <c r="Q637"/>
  <c r="Q638"/>
  <c r="Q639"/>
  <c r="Q640"/>
  <c r="Q641"/>
  <c r="Q642"/>
  <c r="Q643"/>
  <c r="Q644"/>
  <c r="Q645"/>
  <c r="Q646"/>
  <c r="Q647"/>
  <c r="Q648"/>
  <c r="Q649"/>
  <c r="Q650"/>
  <c r="Q651"/>
  <c r="Q652"/>
  <c r="Q653"/>
  <c r="Q654"/>
  <c r="Q655"/>
  <c r="Q656"/>
  <c r="Q657"/>
  <c r="Q658"/>
  <c r="Q659"/>
  <c r="Q660"/>
  <c r="Q661"/>
  <c r="Q662"/>
  <c r="Q663"/>
  <c r="Q664"/>
  <c r="Q665"/>
  <c r="Q666"/>
  <c r="Q667"/>
  <c r="Q668"/>
  <c r="Q669"/>
  <c r="Q670"/>
  <c r="Q671"/>
  <c r="Q672"/>
  <c r="Q673"/>
  <c r="Q674"/>
  <c r="Q675"/>
  <c r="Q676"/>
  <c r="Q677"/>
  <c r="Q678"/>
  <c r="Q679"/>
  <c r="Q680"/>
  <c r="Q681"/>
  <c r="Q682"/>
  <c r="Q683"/>
  <c r="Q684"/>
  <c r="Q685"/>
  <c r="Q686"/>
  <c r="Q687"/>
  <c r="Q688"/>
  <c r="Q689"/>
  <c r="Q690"/>
  <c r="Q691"/>
  <c r="Q692"/>
  <c r="Q693"/>
  <c r="Q694"/>
  <c r="Q695"/>
  <c r="Q696"/>
  <c r="Q697"/>
  <c r="Q698"/>
  <c r="Q699"/>
  <c r="Q700"/>
  <c r="Q701"/>
  <c r="Q702"/>
  <c r="Q703"/>
  <c r="Q704"/>
  <c r="Q705"/>
  <c r="Q706"/>
  <c r="Q707"/>
  <c r="Q708"/>
  <c r="Q709"/>
  <c r="Q710"/>
  <c r="Q711"/>
  <c r="Q712"/>
  <c r="Q713"/>
  <c r="Q714"/>
  <c r="Q715"/>
  <c r="Q716"/>
  <c r="Q717"/>
  <c r="Q718"/>
  <c r="Q719"/>
  <c r="Q720"/>
  <c r="Q721"/>
  <c r="Q722"/>
  <c r="Q723"/>
  <c r="Q724"/>
  <c r="Q725"/>
  <c r="Q726"/>
  <c r="Q727"/>
  <c r="Q728"/>
  <c r="Q729"/>
  <c r="Q730"/>
  <c r="Q731"/>
  <c r="Q732"/>
  <c r="Q733"/>
  <c r="Q734"/>
  <c r="Q735"/>
  <c r="Q736"/>
  <c r="Q737"/>
  <c r="Q738"/>
  <c r="Q739"/>
  <c r="Q740"/>
  <c r="Q741"/>
  <c r="Q742"/>
  <c r="Q743"/>
  <c r="Q744"/>
  <c r="Q745"/>
  <c r="Q746"/>
  <c r="Q747"/>
  <c r="Q748"/>
  <c r="Q749"/>
  <c r="Q750"/>
  <c r="Q751"/>
  <c r="Q752"/>
  <c r="Q753"/>
  <c r="Q754"/>
  <c r="Q755"/>
  <c r="Q756"/>
  <c r="Q757"/>
  <c r="Q758"/>
  <c r="Q759"/>
  <c r="Q760"/>
  <c r="Q761"/>
  <c r="Q762"/>
  <c r="Q763"/>
  <c r="Q764"/>
  <c r="Q765"/>
  <c r="Q766"/>
  <c r="Q767"/>
  <c r="Q768"/>
  <c r="Q769"/>
  <c r="Q770"/>
  <c r="Q771"/>
  <c r="Q772"/>
  <c r="Q773"/>
  <c r="Q774"/>
  <c r="Q775"/>
  <c r="Q776"/>
  <c r="Q777"/>
  <c r="Q778"/>
  <c r="Q779"/>
  <c r="Q780"/>
  <c r="Q781"/>
  <c r="Q782"/>
  <c r="Q783"/>
  <c r="Q784"/>
  <c r="Q785"/>
  <c r="Q786"/>
  <c r="Q787"/>
  <c r="Q788"/>
  <c r="Q789"/>
  <c r="Q790"/>
  <c r="Q791"/>
  <c r="Q792"/>
  <c r="Q793"/>
  <c r="Q794"/>
  <c r="Q795"/>
  <c r="Q796"/>
  <c r="Q797"/>
  <c r="Q798"/>
  <c r="Q799"/>
  <c r="Q800"/>
  <c r="Q801"/>
  <c r="Q802"/>
  <c r="Q803"/>
  <c r="Q804"/>
  <c r="Q805"/>
  <c r="Q806"/>
  <c r="Q807"/>
  <c r="Q808"/>
  <c r="Q809"/>
  <c r="Q810"/>
  <c r="Q811"/>
  <c r="Q812"/>
  <c r="Q813"/>
  <c r="Q814"/>
  <c r="Q815"/>
  <c r="Q816"/>
  <c r="Q817"/>
  <c r="Q818"/>
  <c r="Q819"/>
  <c r="Q820"/>
  <c r="Q821"/>
  <c r="Q822"/>
  <c r="Q823"/>
  <c r="Q824"/>
  <c r="Q825"/>
  <c r="Q826"/>
  <c r="Q827"/>
  <c r="Q828"/>
  <c r="Q829"/>
  <c r="Q830"/>
  <c r="Q831"/>
  <c r="Q832"/>
  <c r="Q833"/>
  <c r="Q834"/>
  <c r="Q835"/>
  <c r="Q836"/>
  <c r="Q837"/>
  <c r="Q838"/>
  <c r="Q839"/>
  <c r="Q840"/>
  <c r="Q841"/>
  <c r="Q842"/>
  <c r="Q843"/>
  <c r="Q844"/>
  <c r="Q845"/>
  <c r="Q846"/>
  <c r="Q847"/>
  <c r="Q848"/>
  <c r="Q849"/>
  <c r="Q850"/>
  <c r="Q851"/>
  <c r="Q852"/>
  <c r="Q853"/>
  <c r="Q854"/>
  <c r="Q855"/>
  <c r="Q856"/>
  <c r="Q857"/>
  <c r="Q858"/>
  <c r="Q859"/>
  <c r="Q860"/>
  <c r="Q861"/>
  <c r="Q862"/>
  <c r="Q863"/>
  <c r="Q864"/>
  <c r="Q865"/>
  <c r="Q866"/>
  <c r="Q867"/>
  <c r="Q868"/>
  <c r="Q869"/>
  <c r="Q870"/>
  <c r="Q871"/>
  <c r="Q872"/>
  <c r="Q873"/>
  <c r="Q874"/>
  <c r="Q875"/>
  <c r="Q876"/>
  <c r="Q877"/>
  <c r="Q878"/>
  <c r="Q879"/>
  <c r="Q880"/>
  <c r="Q881"/>
  <c r="Q882"/>
  <c r="Q883"/>
  <c r="Q884"/>
  <c r="Q885"/>
  <c r="Q886"/>
  <c r="Q887"/>
  <c r="Q888"/>
  <c r="Q889"/>
  <c r="Q890"/>
  <c r="Q891"/>
  <c r="Q892"/>
  <c r="Q893"/>
  <c r="Q894"/>
  <c r="Q895"/>
  <c r="Q896"/>
  <c r="Q897"/>
  <c r="Q898"/>
  <c r="Q899"/>
  <c r="Q900"/>
  <c r="Q901"/>
  <c r="Q902"/>
  <c r="Q903"/>
  <c r="Q904"/>
  <c r="Q905"/>
  <c r="Q906"/>
  <c r="Q907"/>
  <c r="Q908"/>
  <c r="Q909"/>
  <c r="Q910"/>
  <c r="Q911"/>
  <c r="Q912"/>
  <c r="Q913"/>
  <c r="Q914"/>
  <c r="Q915"/>
  <c r="Q916"/>
  <c r="Q917"/>
  <c r="Q918"/>
  <c r="Q919"/>
  <c r="Q920"/>
  <c r="Q921"/>
  <c r="Q922"/>
  <c r="Q923"/>
  <c r="Q924"/>
  <c r="Q925"/>
  <c r="Q926"/>
  <c r="Q927"/>
  <c r="Q928"/>
  <c r="Q929"/>
  <c r="Q930"/>
  <c r="Q931"/>
  <c r="Q932"/>
  <c r="Q933"/>
  <c r="Q934"/>
  <c r="Q935"/>
  <c r="Q936"/>
  <c r="Q937"/>
  <c r="Q938"/>
  <c r="Q939"/>
  <c r="Q940"/>
  <c r="Q941"/>
  <c r="Q942"/>
  <c r="Q943"/>
  <c r="Q944"/>
  <c r="Q945"/>
  <c r="Q946"/>
  <c r="Q947"/>
  <c r="Q948"/>
  <c r="Q949"/>
  <c r="Q950"/>
  <c r="Q951"/>
  <c r="Q952"/>
  <c r="Q953"/>
  <c r="Q954"/>
  <c r="Q955"/>
  <c r="Q956"/>
  <c r="Q957"/>
  <c r="Q958"/>
  <c r="Q959"/>
  <c r="Q960"/>
  <c r="Q961"/>
  <c r="Q962"/>
  <c r="Q963"/>
  <c r="Q964"/>
  <c r="Q965"/>
  <c r="Q966"/>
  <c r="Q967"/>
  <c r="Q968"/>
  <c r="Q969"/>
  <c r="Q970"/>
  <c r="Q971"/>
  <c r="Q972"/>
  <c r="Q973"/>
  <c r="Q974"/>
  <c r="Q975"/>
  <c r="Q976"/>
  <c r="Q977"/>
  <c r="Q978"/>
  <c r="Q979"/>
  <c r="Q980"/>
  <c r="Q981"/>
  <c r="Q982"/>
  <c r="Q983"/>
  <c r="Q984"/>
  <c r="Q985"/>
  <c r="Q986"/>
  <c r="Q987"/>
  <c r="Q988"/>
  <c r="Q989"/>
  <c r="Q990"/>
  <c r="Q991"/>
  <c r="Q992"/>
  <c r="Q993"/>
  <c r="Q994"/>
  <c r="Q995"/>
  <c r="Q996"/>
  <c r="Q997"/>
  <c r="Q998"/>
  <c r="Q999"/>
  <c r="Q1000"/>
  <c r="Q1001"/>
  <c r="Q1002"/>
  <c r="Q1003"/>
  <c r="Q1004"/>
  <c r="Q1005"/>
  <c r="Q1006"/>
  <c r="Q1007"/>
  <c r="Q1008"/>
  <c r="Q1009"/>
  <c r="Q1010"/>
  <c r="Q1011"/>
  <c r="Q1012"/>
  <c r="Q1013"/>
  <c r="Q1014"/>
  <c r="Q1015"/>
  <c r="Q1016"/>
  <c r="Q1017"/>
  <c r="Q1018"/>
  <c r="Q1019"/>
  <c r="Q1020"/>
  <c r="Q1021"/>
  <c r="Q1022"/>
  <c r="Q1023"/>
  <c r="Q1024"/>
  <c r="Q1025"/>
  <c r="Q1026"/>
  <c r="Q1027"/>
  <c r="Q1028"/>
  <c r="Q1029"/>
  <c r="Q1030"/>
  <c r="Q1031"/>
  <c r="Q1032"/>
  <c r="Q1033"/>
  <c r="Q1034"/>
  <c r="Q1035"/>
  <c r="Q1036"/>
  <c r="Q1037"/>
  <c r="Q1038"/>
  <c r="Q1039"/>
  <c r="Q1040"/>
  <c r="Q1041"/>
  <c r="Q1042"/>
  <c r="Q1043"/>
  <c r="Q1044"/>
  <c r="Q1045"/>
  <c r="Q1046"/>
  <c r="Q1047"/>
  <c r="Q1048"/>
  <c r="Q1049"/>
  <c r="Q1050"/>
  <c r="Q1051"/>
  <c r="Q1052"/>
  <c r="Q1053"/>
  <c r="Q1054"/>
  <c r="Q1055"/>
  <c r="Q1056"/>
  <c r="Q1057"/>
  <c r="Q1058"/>
  <c r="Q1059"/>
  <c r="Q1060"/>
  <c r="Q1061"/>
  <c r="Q1062"/>
  <c r="Q1063"/>
  <c r="Q1064"/>
  <c r="Q1065"/>
  <c r="Q1066"/>
  <c r="Q1067"/>
  <c r="Q1068"/>
  <c r="Q1069"/>
  <c r="Q1070"/>
  <c r="Q1071"/>
  <c r="Q1072"/>
  <c r="Q1073"/>
  <c r="Q1074"/>
  <c r="Q1075"/>
  <c r="Q1076"/>
  <c r="Q1077"/>
  <c r="Q1078"/>
  <c r="Q1079"/>
  <c r="Q1080"/>
  <c r="Q1081"/>
  <c r="Q1082"/>
  <c r="Q1083"/>
  <c r="Q1084"/>
  <c r="Q1085"/>
  <c r="Q1086"/>
  <c r="Q1087"/>
  <c r="Q1088"/>
  <c r="Q1089"/>
  <c r="Q1090"/>
  <c r="Q1091"/>
  <c r="Q1092"/>
  <c r="Q1093"/>
  <c r="Q1094"/>
  <c r="Q1095"/>
  <c r="Q1096"/>
  <c r="Q1097"/>
  <c r="Q1098"/>
  <c r="Q1099"/>
  <c r="Q1100"/>
  <c r="Q1101"/>
  <c r="Q1102"/>
  <c r="Q1103"/>
  <c r="Q1104"/>
  <c r="Q1105"/>
  <c r="Q1106"/>
  <c r="Q1107"/>
  <c r="Q1108"/>
  <c r="Q1109"/>
  <c r="Q1110"/>
  <c r="Q1111"/>
  <c r="Q1112"/>
  <c r="Q1113"/>
  <c r="Q1114"/>
  <c r="Q1115"/>
  <c r="Q1116"/>
  <c r="Q1117"/>
  <c r="Q1118"/>
  <c r="Q1119"/>
  <c r="Q1120"/>
  <c r="Q1121"/>
  <c r="Q1122"/>
  <c r="Q1123"/>
  <c r="Q1124"/>
  <c r="Q1125"/>
  <c r="Q1126"/>
  <c r="Q1127"/>
  <c r="Q1128"/>
  <c r="Q1129"/>
  <c r="Q1130"/>
  <c r="Q1131"/>
  <c r="Q1132"/>
  <c r="Q1133"/>
  <c r="Q1134"/>
  <c r="Q1135"/>
  <c r="Q1136"/>
  <c r="Q1137"/>
  <c r="Q1138"/>
  <c r="Q1139"/>
  <c r="Q1140"/>
  <c r="Q1141"/>
  <c r="Q1142"/>
  <c r="Q1143"/>
  <c r="Q1144"/>
  <c r="Q1145"/>
  <c r="Q1146"/>
  <c r="Q1147"/>
  <c r="Q1148"/>
  <c r="Q1149"/>
  <c r="Q1150"/>
  <c r="Q1151"/>
  <c r="Q1152"/>
  <c r="Q1153"/>
  <c r="Q1154"/>
  <c r="Q1155"/>
  <c r="Q1156"/>
  <c r="Q1157"/>
  <c r="Q1158"/>
  <c r="Q1159"/>
  <c r="Q1160"/>
  <c r="Q1161"/>
  <c r="Q1162"/>
  <c r="Q1163"/>
  <c r="Q1164"/>
  <c r="Q1165"/>
  <c r="Q1166"/>
  <c r="Q1167"/>
  <c r="Q1168"/>
  <c r="Q1169"/>
  <c r="Q1170"/>
  <c r="Q1171"/>
  <c r="Q1172"/>
  <c r="Q1173"/>
  <c r="Q1174"/>
  <c r="Q1175"/>
  <c r="Q1176"/>
  <c r="Q1177"/>
  <c r="Q1178"/>
  <c r="Q1179"/>
  <c r="Q1180"/>
  <c r="Q1181"/>
  <c r="Q1182"/>
  <c r="Q1183"/>
  <c r="Q1184"/>
  <c r="Q1185"/>
  <c r="Q1186"/>
  <c r="Q1187"/>
  <c r="Q1188"/>
  <c r="Q1189"/>
  <c r="Q1190"/>
  <c r="Q1191"/>
  <c r="Q1192"/>
  <c r="Q1193"/>
  <c r="Q1194"/>
  <c r="Q1195"/>
  <c r="Q1196"/>
  <c r="Q1197"/>
  <c r="Q1198"/>
  <c r="Q1199"/>
  <c r="Q1200"/>
  <c r="Q1201"/>
  <c r="Q1202"/>
  <c r="Q1203"/>
  <c r="Q1204"/>
  <c r="Q1205"/>
  <c r="Q1206"/>
  <c r="Q1207"/>
  <c r="Q1208"/>
  <c r="Q1209"/>
  <c r="Q1210"/>
  <c r="Q1211"/>
  <c r="Q1212"/>
  <c r="Q1213"/>
  <c r="Q1214"/>
  <c r="Q1215"/>
  <c r="Q1216"/>
  <c r="Q1217"/>
  <c r="Q1218"/>
  <c r="Q1219"/>
  <c r="Q1220"/>
  <c r="Q1221"/>
  <c r="Q1222"/>
  <c r="Q1223"/>
  <c r="Q1224"/>
  <c r="Q1225"/>
  <c r="Q1226"/>
  <c r="Q1227"/>
  <c r="Q1228"/>
  <c r="Q1229"/>
  <c r="Q1230"/>
  <c r="Q1231"/>
  <c r="Q1232"/>
  <c r="Q1233"/>
  <c r="Q1234"/>
  <c r="Q1235"/>
  <c r="Q1236"/>
  <c r="Q1237"/>
  <c r="Q1238"/>
  <c r="Q1239"/>
  <c r="Q1240"/>
  <c r="Q1241"/>
  <c r="Q1242"/>
  <c r="Q1243"/>
  <c r="Q1244"/>
  <c r="Q1245"/>
  <c r="Q1246"/>
  <c r="Q1247"/>
  <c r="Q1248"/>
  <c r="Q1249"/>
  <c r="Q1250"/>
  <c r="Q1251"/>
  <c r="Q1252"/>
  <c r="Q1253"/>
  <c r="Q1254"/>
  <c r="Q1255"/>
  <c r="Q1256"/>
  <c r="Q1257"/>
  <c r="Q1258"/>
  <c r="Q1259"/>
  <c r="Q1260"/>
  <c r="Q1261"/>
  <c r="Q1262"/>
  <c r="Q1263"/>
  <c r="Q1264"/>
  <c r="Q1265"/>
  <c r="Q1266"/>
  <c r="Q1267"/>
  <c r="Q1268"/>
  <c r="Q1269"/>
  <c r="Q1270"/>
  <c r="Q1271"/>
  <c r="Q1272"/>
  <c r="Q1273"/>
  <c r="Q1274"/>
  <c r="Q1275"/>
  <c r="Q1276"/>
  <c r="Q1277"/>
  <c r="Q1278"/>
  <c r="Q1279"/>
  <c r="Q1280"/>
  <c r="Q1281"/>
  <c r="Q1282"/>
  <c r="Q1283"/>
  <c r="Q1284"/>
  <c r="Q1285"/>
  <c r="Q1286"/>
  <c r="Q1287"/>
  <c r="Q1288"/>
  <c r="Q1289"/>
  <c r="Q1290"/>
  <c r="Q1291"/>
  <c r="Q1292"/>
  <c r="Q1293"/>
  <c r="Q1294"/>
  <c r="Q1295"/>
  <c r="Q1296"/>
  <c r="Q1297"/>
  <c r="Q1298"/>
  <c r="Q1299"/>
  <c r="Q1300"/>
  <c r="Q1301"/>
  <c r="Q1302"/>
  <c r="Q1303"/>
  <c r="Q1304"/>
  <c r="Q1305"/>
  <c r="Q1306"/>
  <c r="Q1307"/>
  <c r="Q1308"/>
  <c r="Q1309"/>
  <c r="Q1310"/>
  <c r="Q1311"/>
  <c r="Q1312"/>
  <c r="Q1313"/>
  <c r="Q1314"/>
  <c r="Q1315"/>
  <c r="Q1316"/>
  <c r="Q1317"/>
  <c r="Q1318"/>
  <c r="Q1319"/>
  <c r="Q1320"/>
  <c r="Q1321"/>
  <c r="Q1322"/>
  <c r="Q1323"/>
  <c r="Q1324"/>
  <c r="Q1325"/>
  <c r="Q1326"/>
  <c r="Q1327"/>
  <c r="Q1328"/>
  <c r="Q1329"/>
  <c r="Q1330"/>
  <c r="Q1331"/>
  <c r="Q1332"/>
  <c r="Q1333"/>
  <c r="Q1334"/>
  <c r="Q1335"/>
  <c r="Q1336"/>
  <c r="Q1337"/>
  <c r="Q1338"/>
  <c r="Q1339"/>
  <c r="Q1340"/>
  <c r="Q1341"/>
  <c r="Q1342"/>
  <c r="Q1343"/>
  <c r="Q1344"/>
  <c r="Q1345"/>
  <c r="Q1346"/>
  <c r="Q1347"/>
  <c r="Q1348"/>
  <c r="Q1349"/>
  <c r="Q1350"/>
  <c r="Q1351"/>
  <c r="Q1352"/>
  <c r="Q1353"/>
  <c r="Q1354"/>
  <c r="Q1355"/>
  <c r="Q1356"/>
  <c r="Q1357"/>
  <c r="Q1358"/>
  <c r="Q1359"/>
  <c r="Q1360"/>
  <c r="Q1361"/>
  <c r="Q1362"/>
  <c r="Q1363"/>
  <c r="Q1364"/>
  <c r="Q1365"/>
  <c r="Q1366"/>
  <c r="Q1367"/>
  <c r="Q1368"/>
  <c r="Q1369"/>
  <c r="Q1370"/>
  <c r="Q1371"/>
  <c r="Q1372"/>
  <c r="Q1373"/>
  <c r="Q1374"/>
  <c r="Q1375"/>
  <c r="Q1376"/>
  <c r="Q1377"/>
  <c r="Q1378"/>
  <c r="Q1379"/>
  <c r="Q1380"/>
  <c r="Q1381"/>
  <c r="Q1382"/>
  <c r="Q1383"/>
  <c r="Q1384"/>
  <c r="Q1385"/>
  <c r="Q1386"/>
  <c r="Q1387"/>
  <c r="Q1388"/>
  <c r="Q1389"/>
  <c r="Q1390"/>
  <c r="Q1391"/>
  <c r="Q1392"/>
  <c r="Q1393"/>
  <c r="Q1394"/>
  <c r="Q1395"/>
  <c r="Q1396"/>
  <c r="Q1397"/>
  <c r="Q1398"/>
  <c r="Q1399"/>
  <c r="Q1400"/>
  <c r="Q1401"/>
  <c r="Q1402"/>
  <c r="Q1403"/>
  <c r="Q1404"/>
  <c r="Q1405"/>
  <c r="Q1406"/>
  <c r="Q1407"/>
  <c r="Q1408"/>
  <c r="Q1409"/>
  <c r="Q1410"/>
  <c r="Q1411"/>
  <c r="Q1412"/>
  <c r="Q1413"/>
  <c r="Q1414"/>
  <c r="Q1415"/>
  <c r="Q1416"/>
  <c r="Q1417"/>
  <c r="Q1418"/>
  <c r="Q1419"/>
  <c r="Q1420"/>
  <c r="Q1421"/>
  <c r="Q1422"/>
  <c r="Q1423"/>
  <c r="Q1424"/>
  <c r="Q1425"/>
  <c r="Q1426"/>
  <c r="Q1427"/>
  <c r="Q1428"/>
  <c r="Q1429"/>
  <c r="Q1430"/>
  <c r="Q1431"/>
  <c r="Q1432"/>
  <c r="Q1433"/>
  <c r="Q1434"/>
  <c r="Q1435"/>
  <c r="Q1436"/>
  <c r="Q1437"/>
  <c r="Q1438"/>
  <c r="Q1439"/>
  <c r="Q1440"/>
  <c r="Q1441"/>
  <c r="Q1442"/>
  <c r="Q1443"/>
  <c r="Q1444"/>
  <c r="Q1445"/>
  <c r="Q1446"/>
  <c r="Q1447"/>
  <c r="Q1448"/>
  <c r="Q1449"/>
  <c r="Q1450"/>
  <c r="Q1451"/>
  <c r="Q1452"/>
  <c r="Q1453"/>
  <c r="Q1454"/>
  <c r="Q1455"/>
  <c r="Q1456"/>
  <c r="Q1457"/>
  <c r="Q1458"/>
  <c r="Q1459"/>
  <c r="Q1460"/>
  <c r="Q1461"/>
  <c r="Q1462"/>
  <c r="Q1463"/>
  <c r="Q1464"/>
  <c r="Q1465"/>
  <c r="Q1466"/>
  <c r="Q1467"/>
  <c r="Q1468"/>
  <c r="Q1469"/>
  <c r="Q1470"/>
  <c r="Q1471"/>
  <c r="Q1472"/>
  <c r="Q1473"/>
  <c r="Q1474"/>
  <c r="Q1475"/>
  <c r="Q1476"/>
  <c r="Q1477"/>
  <c r="Q1478"/>
  <c r="Q1479"/>
  <c r="Q1480"/>
  <c r="Q1481"/>
  <c r="Q1482"/>
  <c r="Q1483"/>
  <c r="Q1484"/>
  <c r="Q1485"/>
  <c r="Q1486"/>
  <c r="Q1487"/>
  <c r="Q1488"/>
  <c r="Q1489"/>
  <c r="Q1490"/>
  <c r="Q1491"/>
  <c r="Q1492"/>
  <c r="Q1493"/>
  <c r="Q1494"/>
  <c r="Q1495"/>
  <c r="Q1496"/>
  <c r="Q1497"/>
  <c r="Q1498"/>
  <c r="Q1499"/>
  <c r="Q1500"/>
  <c r="Q1501"/>
  <c r="Q1502"/>
  <c r="Q1503"/>
  <c r="Q1504"/>
  <c r="Q1505"/>
  <c r="Q1506"/>
  <c r="Q1507"/>
  <c r="Q1508"/>
  <c r="Q1509"/>
  <c r="Q1510"/>
  <c r="Q1511"/>
  <c r="Q1512"/>
  <c r="Q1513"/>
  <c r="Q1514"/>
  <c r="Q1515"/>
  <c r="Q1516"/>
  <c r="Q1517"/>
  <c r="Q1518"/>
  <c r="Q1519"/>
  <c r="Q1520"/>
  <c r="Q1521"/>
  <c r="Q1522"/>
  <c r="Q1523"/>
  <c r="Q1524"/>
  <c r="Q1525"/>
  <c r="Q1526"/>
  <c r="Q1527"/>
  <c r="Q1528"/>
  <c r="Q1529"/>
  <c r="Q1530"/>
  <c r="Q1531"/>
  <c r="Q1532"/>
  <c r="Q1533"/>
  <c r="Q1534"/>
  <c r="Q1535"/>
  <c r="Q1536"/>
  <c r="Q1537"/>
  <c r="Q1538"/>
  <c r="Q1539"/>
  <c r="Q1540"/>
  <c r="Q1541"/>
  <c r="Q1542"/>
  <c r="Q1543"/>
  <c r="Q1544"/>
  <c r="Q1545"/>
  <c r="Q1546"/>
  <c r="Q1547"/>
  <c r="Q1548"/>
  <c r="Q1549"/>
  <c r="Q1550"/>
  <c r="Q1551"/>
  <c r="Q1552"/>
  <c r="Q1553"/>
  <c r="Q1554"/>
  <c r="Q1555"/>
  <c r="Q1556"/>
  <c r="Q1557"/>
  <c r="Q1558"/>
  <c r="Q1559"/>
  <c r="Q1560"/>
  <c r="Q1561"/>
  <c r="Q1562"/>
  <c r="Q1563"/>
  <c r="Q1564"/>
  <c r="Q1565"/>
  <c r="Q1566"/>
  <c r="Q1567"/>
  <c r="Q1568"/>
  <c r="Q1569"/>
  <c r="Q1570"/>
  <c r="Q1571"/>
  <c r="Q1572"/>
  <c r="Q1573"/>
  <c r="Q1574"/>
  <c r="Q1575"/>
  <c r="Q1576"/>
  <c r="Q1577"/>
  <c r="Q1578"/>
  <c r="Q1579"/>
  <c r="Q1580"/>
  <c r="Q1581"/>
  <c r="Q1582"/>
  <c r="Q1583"/>
  <c r="Q1584"/>
  <c r="Q1585"/>
  <c r="Q1586"/>
  <c r="Q1587"/>
  <c r="Q1588"/>
  <c r="Q1589"/>
  <c r="Q1590"/>
  <c r="Q1591"/>
  <c r="Q1592"/>
  <c r="Q1593"/>
  <c r="Q1594"/>
  <c r="Q1595"/>
  <c r="Q1596"/>
  <c r="Q1597"/>
  <c r="Q1598"/>
  <c r="Q1599"/>
  <c r="Q1600"/>
  <c r="Q1601"/>
  <c r="Q1602"/>
  <c r="Q1603"/>
  <c r="Q1604"/>
  <c r="Q1605"/>
  <c r="Q1606"/>
  <c r="Q1607"/>
  <c r="Q1608"/>
  <c r="Q1609"/>
  <c r="Q1610"/>
  <c r="Q1611"/>
  <c r="Q1612"/>
  <c r="Q1613"/>
  <c r="Q1614"/>
  <c r="Q1615"/>
  <c r="Q1616"/>
  <c r="Q1617"/>
  <c r="Q1618"/>
  <c r="Q1619"/>
  <c r="Q1620"/>
  <c r="Q1621"/>
  <c r="Q1622"/>
  <c r="Q1623"/>
  <c r="Q1624"/>
  <c r="Q1625"/>
  <c r="Q1626"/>
  <c r="Q1627"/>
  <c r="Q1628"/>
  <c r="Q1629"/>
  <c r="Q1630"/>
  <c r="Q1631"/>
  <c r="Q1632"/>
  <c r="Q1633"/>
  <c r="Q1634"/>
  <c r="Q1635"/>
  <c r="Q1636"/>
  <c r="Q1637"/>
  <c r="Q1638"/>
  <c r="Q1639"/>
  <c r="Q1640"/>
  <c r="Q1641"/>
  <c r="Q1642"/>
  <c r="Q1643"/>
  <c r="Q1644"/>
  <c r="Q1645"/>
  <c r="Q1646"/>
  <c r="Q1647"/>
  <c r="Q1648"/>
  <c r="Q1649"/>
  <c r="Q1650"/>
  <c r="Q1651"/>
  <c r="Q1652"/>
  <c r="Q1653"/>
  <c r="Q1654"/>
  <c r="Q1655"/>
  <c r="Q1656"/>
  <c r="Q1657"/>
  <c r="Q1658"/>
  <c r="Q1659"/>
  <c r="Q1660"/>
  <c r="Q1661"/>
  <c r="Q1662"/>
  <c r="Q1663"/>
  <c r="Q1664"/>
  <c r="Q1665"/>
  <c r="Q1666"/>
  <c r="Q1667"/>
  <c r="Q1668"/>
  <c r="Q1669"/>
  <c r="Q1670"/>
  <c r="Q1671"/>
  <c r="Q1672"/>
  <c r="Q1673"/>
  <c r="Q1674"/>
  <c r="Q1675"/>
  <c r="Q1676"/>
  <c r="Q1677"/>
  <c r="Q1678"/>
  <c r="Q1679"/>
  <c r="Q1680"/>
  <c r="Q1681"/>
  <c r="Q1682"/>
  <c r="Q1683"/>
  <c r="Q1684"/>
  <c r="Q1685"/>
  <c r="Q1686"/>
  <c r="Q1687"/>
  <c r="Q1688"/>
  <c r="Q1689"/>
  <c r="Q1690"/>
  <c r="Q1691"/>
  <c r="Q1692"/>
  <c r="Q1693"/>
  <c r="Q1694"/>
  <c r="Q1695"/>
  <c r="Q1696"/>
  <c r="Q1697"/>
  <c r="Q1698"/>
  <c r="Q1699"/>
  <c r="Q1700"/>
  <c r="Q1701"/>
  <c r="Q1702"/>
  <c r="Q1703"/>
  <c r="Q1704"/>
  <c r="Q1705"/>
  <c r="Q1706"/>
  <c r="Q1707"/>
  <c r="Q1708"/>
  <c r="Q1709"/>
  <c r="Q1710"/>
  <c r="Q1711"/>
  <c r="Q1712"/>
  <c r="Q1713"/>
  <c r="Q1714"/>
  <c r="Q1715"/>
  <c r="Q1716"/>
  <c r="Q1717"/>
  <c r="Q1718"/>
  <c r="Q1719"/>
  <c r="Q1720"/>
  <c r="Q1721"/>
  <c r="Q1722"/>
  <c r="Q1723"/>
  <c r="Q1724"/>
  <c r="Q1725"/>
  <c r="Q1726"/>
  <c r="Q1727"/>
  <c r="Q1728"/>
  <c r="Q1729"/>
  <c r="Q1730"/>
  <c r="Q1731"/>
  <c r="Q1732"/>
  <c r="Q1733"/>
  <c r="Q1734"/>
  <c r="Q1735"/>
  <c r="Q1736"/>
  <c r="Q1737"/>
  <c r="Q1738"/>
  <c r="Q1739"/>
  <c r="Q1740"/>
  <c r="Q1741"/>
  <c r="Q1742"/>
  <c r="Q1743"/>
  <c r="Q1744"/>
  <c r="Q1745"/>
  <c r="Q1746"/>
  <c r="Q1747"/>
  <c r="Q1748"/>
  <c r="Q1749"/>
  <c r="Q1750"/>
  <c r="Q1751"/>
  <c r="Q1752"/>
  <c r="Q1753"/>
  <c r="Q1754"/>
  <c r="Q1755"/>
  <c r="Q1756"/>
  <c r="Q1757"/>
  <c r="Q1758"/>
  <c r="Q1759"/>
  <c r="Q1760"/>
  <c r="Q1761"/>
  <c r="Q1762"/>
  <c r="Q1763"/>
  <c r="Q1764"/>
  <c r="Q1765"/>
  <c r="Q1766"/>
  <c r="Q1767"/>
  <c r="Q1768"/>
  <c r="Q1769"/>
  <c r="Q1770"/>
  <c r="Q1771"/>
  <c r="Q1772"/>
  <c r="Q1773"/>
  <c r="Q1774"/>
  <c r="Q1775"/>
  <c r="Q1776"/>
  <c r="Q1777"/>
  <c r="Q1778"/>
  <c r="Q1779"/>
  <c r="Q1780"/>
  <c r="Q1781"/>
  <c r="Q1782"/>
  <c r="Q1783"/>
  <c r="Q1784"/>
  <c r="Q1785"/>
  <c r="Q1786"/>
  <c r="Q1787"/>
  <c r="Q1788"/>
  <c r="Q1789"/>
  <c r="Q1790"/>
  <c r="Q1791"/>
  <c r="Q1792"/>
  <c r="Q1793"/>
  <c r="Q1794"/>
  <c r="Q1795"/>
  <c r="Q1796"/>
  <c r="Q1797"/>
  <c r="Q1798"/>
  <c r="Q1799"/>
  <c r="Q1800"/>
  <c r="Q1801"/>
  <c r="Q1802"/>
  <c r="Q1803"/>
  <c r="Q1804"/>
  <c r="Q1805"/>
  <c r="Q1806"/>
  <c r="Q1807"/>
  <c r="Q1808"/>
  <c r="Q1809"/>
  <c r="Q1810"/>
  <c r="Q1811"/>
  <c r="Q1812"/>
  <c r="Q1813"/>
  <c r="Q1814"/>
  <c r="Q1815"/>
  <c r="Q1816"/>
  <c r="Q1817"/>
  <c r="Q1818"/>
  <c r="Q1819"/>
  <c r="Q1820"/>
  <c r="Q1821"/>
  <c r="Q1822"/>
  <c r="Q1823"/>
  <c r="Q1824"/>
  <c r="Q1825"/>
  <c r="Q1826"/>
  <c r="Q1827"/>
  <c r="Q1828"/>
  <c r="Q1829"/>
  <c r="Q1830"/>
  <c r="Q1831"/>
  <c r="Q1832"/>
  <c r="Q1833"/>
  <c r="Q1834"/>
  <c r="Q1835"/>
  <c r="Q1836"/>
  <c r="Q1837"/>
  <c r="Q1838"/>
  <c r="Q1839"/>
  <c r="Q1840"/>
  <c r="Q1841"/>
  <c r="Q1842"/>
  <c r="Q1843"/>
  <c r="Q1844"/>
  <c r="Q1845"/>
  <c r="Q1846"/>
  <c r="Q1847"/>
  <c r="Q1848"/>
  <c r="Q1849"/>
  <c r="Q1850"/>
  <c r="Q1851"/>
  <c r="Q1852"/>
  <c r="Q1853"/>
  <c r="Q1854"/>
  <c r="Q1855"/>
  <c r="Q1856"/>
  <c r="Q1857"/>
  <c r="Q1858"/>
  <c r="Q1859"/>
  <c r="Q1860"/>
  <c r="Q1861"/>
  <c r="Q1862"/>
  <c r="Q1863"/>
  <c r="Q1864"/>
  <c r="Q1865"/>
  <c r="Q1866"/>
  <c r="Q1867"/>
  <c r="Q1868"/>
  <c r="Q1869"/>
  <c r="Q1870"/>
  <c r="Q1871"/>
  <c r="Q1872"/>
  <c r="Q1873"/>
  <c r="Q1874"/>
  <c r="Q1875"/>
  <c r="Q1876"/>
  <c r="Q1877"/>
  <c r="Q1878"/>
  <c r="Q1879"/>
  <c r="Q1880"/>
  <c r="Q1881"/>
  <c r="Q1882"/>
  <c r="Q1883"/>
  <c r="Q1884"/>
  <c r="Q1885"/>
  <c r="Q1886"/>
  <c r="Q1887"/>
  <c r="Q1888"/>
  <c r="Q1889"/>
  <c r="Q1890"/>
  <c r="Q1891"/>
  <c r="Q1892"/>
  <c r="Q1893"/>
  <c r="Q1894"/>
  <c r="Q1895"/>
  <c r="Q1896"/>
  <c r="Q1897"/>
  <c r="Q1898"/>
  <c r="Q1899"/>
  <c r="Q1900"/>
  <c r="Q1901"/>
  <c r="Q1902"/>
  <c r="Q1903"/>
  <c r="Q1904"/>
  <c r="Q1905"/>
  <c r="Q1906"/>
  <c r="Q1907"/>
  <c r="Q1908"/>
  <c r="Q1909"/>
  <c r="Q1910"/>
  <c r="Q1911"/>
  <c r="Q1912"/>
  <c r="Q1913"/>
  <c r="Q1914"/>
  <c r="Q1915"/>
  <c r="Q1916"/>
  <c r="Q1917"/>
  <c r="Q1918"/>
  <c r="Q1919"/>
  <c r="Q1920"/>
  <c r="Q1921"/>
  <c r="Q1922"/>
  <c r="Q1923"/>
  <c r="Q1924"/>
  <c r="Q1925"/>
  <c r="Q1926"/>
  <c r="Q1927"/>
  <c r="Q1928"/>
  <c r="Q1929"/>
  <c r="Q1930"/>
  <c r="Q1931"/>
  <c r="Q1932"/>
  <c r="Q1933"/>
  <c r="Q1934"/>
  <c r="Q1935"/>
  <c r="Q1936"/>
  <c r="Q1937"/>
  <c r="Q1938"/>
  <c r="Q1939"/>
  <c r="Q1940"/>
  <c r="Q1941"/>
  <c r="Q1942"/>
  <c r="Q1943"/>
  <c r="Q1944"/>
  <c r="Q1945"/>
  <c r="Q1946"/>
  <c r="Q1947"/>
  <c r="Q1948"/>
  <c r="Q1949"/>
  <c r="Q1950"/>
  <c r="Q1951"/>
  <c r="Q1952"/>
  <c r="Q1953"/>
  <c r="Q1954"/>
  <c r="Q1955"/>
  <c r="Q1956"/>
  <c r="Q1957"/>
  <c r="Q1958"/>
  <c r="Q1959"/>
  <c r="Q1960"/>
  <c r="Q1961"/>
  <c r="Q1962"/>
  <c r="Q1963"/>
  <c r="Q1964"/>
  <c r="Q1965"/>
  <c r="Q1966"/>
  <c r="Q1967"/>
  <c r="Q1968"/>
  <c r="Q1969"/>
  <c r="Q1970"/>
  <c r="Q1971"/>
  <c r="Q1972"/>
  <c r="Q1973"/>
  <c r="Q1974"/>
  <c r="Q1975"/>
  <c r="Q1976"/>
  <c r="Q1977"/>
  <c r="Q1978"/>
  <c r="Q1979"/>
  <c r="Q1980"/>
  <c r="Q1981"/>
  <c r="Q1982"/>
  <c r="Q1983"/>
  <c r="Q1984"/>
  <c r="Q1985"/>
  <c r="Q1986"/>
  <c r="Q1987"/>
  <c r="Q1988"/>
  <c r="Q1989"/>
  <c r="Q1990"/>
  <c r="Q1991"/>
  <c r="Q1992"/>
  <c r="Q1993"/>
  <c r="Q1994"/>
  <c r="Q1995"/>
  <c r="Q1996"/>
  <c r="Q1997"/>
  <c r="Q1998"/>
  <c r="Q1999"/>
  <c r="Q2000"/>
  <c r="Q2001"/>
  <c r="Q2002"/>
  <c r="Q2003"/>
  <c r="Q2004"/>
  <c r="Q2005"/>
  <c r="Q2006"/>
  <c r="Q2007"/>
  <c r="Q2008"/>
  <c r="Q2009"/>
  <c r="Q2010"/>
  <c r="Q2011"/>
  <c r="Q2012"/>
  <c r="Q2013"/>
  <c r="Q2014"/>
  <c r="Q2015"/>
  <c r="Q2016"/>
  <c r="Q2017"/>
  <c r="Q2018"/>
  <c r="Q2019"/>
  <c r="Q2020"/>
  <c r="Q2021"/>
  <c r="Q2022"/>
  <c r="Q2023"/>
  <c r="Q2024"/>
  <c r="Q2025"/>
  <c r="Q2026"/>
  <c r="Q2027"/>
  <c r="Q2028"/>
  <c r="Q2029"/>
  <c r="Q2030"/>
  <c r="Q2031"/>
  <c r="Q2032"/>
  <c r="Q2033"/>
  <c r="Q2034"/>
  <c r="Q2035"/>
  <c r="Q2036"/>
  <c r="Q2037"/>
  <c r="Q2038"/>
  <c r="Q2039"/>
  <c r="Q2040"/>
  <c r="Q2041"/>
  <c r="Q2042"/>
  <c r="Q2043"/>
  <c r="Q2044"/>
  <c r="Q2045"/>
  <c r="Q2046"/>
  <c r="Q2047"/>
  <c r="Q2048"/>
  <c r="Q2049"/>
  <c r="Q2050"/>
  <c r="Q2051"/>
  <c r="Q2052"/>
  <c r="Q2053"/>
  <c r="Q2054"/>
  <c r="Q2055"/>
  <c r="Q2056"/>
  <c r="Q2057"/>
  <c r="Q2058"/>
  <c r="Q2059"/>
  <c r="Q2060"/>
  <c r="Q2061"/>
  <c r="Q2062"/>
  <c r="Q2063"/>
  <c r="Q2064"/>
  <c r="Q2065"/>
  <c r="Q2066"/>
  <c r="Q2067"/>
  <c r="Q2068"/>
  <c r="Q2069"/>
  <c r="Q2070"/>
  <c r="Q2071"/>
  <c r="Q2072"/>
  <c r="Q2073"/>
  <c r="Q2074"/>
  <c r="Q2075"/>
  <c r="Q2076"/>
  <c r="Q2077"/>
  <c r="Q2078"/>
  <c r="Q2079"/>
  <c r="Q2080"/>
  <c r="Q2081"/>
  <c r="Q2082"/>
  <c r="Q2083"/>
  <c r="Q2084"/>
  <c r="Q2085"/>
  <c r="Q2086"/>
  <c r="Q2087"/>
  <c r="Q2088"/>
  <c r="Q2089"/>
  <c r="Q2090"/>
  <c r="Q2091"/>
  <c r="Q2092"/>
  <c r="Q2093"/>
  <c r="Q2094"/>
  <c r="Q2095"/>
  <c r="Q2096"/>
  <c r="Q2097"/>
  <c r="Q2098"/>
  <c r="Q2099"/>
  <c r="Q2100"/>
  <c r="Q2101"/>
  <c r="Q2102"/>
  <c r="Q2103"/>
  <c r="Q2104"/>
  <c r="Q2105"/>
  <c r="Q2106"/>
  <c r="Q2107"/>
  <c r="Q2108"/>
  <c r="Q2109"/>
  <c r="Q2110"/>
  <c r="Q2111"/>
  <c r="Q2112"/>
  <c r="Q2113"/>
  <c r="Q2114"/>
  <c r="Q2115"/>
  <c r="Q2116"/>
  <c r="Q2117"/>
  <c r="Q2118"/>
  <c r="Q2119"/>
  <c r="Q2120"/>
  <c r="Q2121"/>
  <c r="Q2122"/>
  <c r="Q2123"/>
  <c r="Q2124"/>
  <c r="Q2125"/>
  <c r="Q2126"/>
  <c r="Q2127"/>
  <c r="Q2128"/>
  <c r="Q2129"/>
  <c r="Q2130"/>
  <c r="Q2131"/>
  <c r="Q2132"/>
  <c r="Q2133"/>
  <c r="Q2134"/>
  <c r="Q2135"/>
  <c r="Q2136"/>
  <c r="Q2137"/>
  <c r="Q2138"/>
  <c r="Q2139"/>
  <c r="Q2140"/>
  <c r="Q2141"/>
  <c r="Q2142"/>
  <c r="Q2143"/>
  <c r="Q2144"/>
  <c r="Q2145"/>
  <c r="Q2146"/>
  <c r="Q2147"/>
  <c r="Q2148"/>
  <c r="Q2149"/>
  <c r="Q2150"/>
  <c r="Q2151"/>
  <c r="Q2152"/>
  <c r="Q2153"/>
  <c r="Q2154"/>
  <c r="Q2155"/>
  <c r="Q2156"/>
  <c r="Q2157"/>
  <c r="Q2158"/>
  <c r="Q2159"/>
  <c r="Q2160"/>
  <c r="Q2161"/>
  <c r="Q2162"/>
  <c r="Q2163"/>
  <c r="Q2164"/>
  <c r="Q2165"/>
  <c r="Q2166"/>
  <c r="Q2167"/>
  <c r="Q2168"/>
  <c r="Q2169"/>
  <c r="Q2170"/>
  <c r="Q2171"/>
  <c r="Q2172"/>
  <c r="Q2173"/>
  <c r="Q2174"/>
  <c r="Q2175"/>
  <c r="Q2176"/>
  <c r="Q2177"/>
  <c r="Q2178"/>
  <c r="Q2179"/>
  <c r="Q2180"/>
  <c r="Q2181"/>
  <c r="Q2182"/>
  <c r="Q2183"/>
  <c r="Q2184"/>
  <c r="Q2185"/>
  <c r="Q2186"/>
  <c r="Q2187"/>
  <c r="Q2188"/>
  <c r="Q2189"/>
  <c r="Q2190"/>
  <c r="Q2191"/>
  <c r="Q2192"/>
  <c r="Q2193"/>
  <c r="Q2194"/>
  <c r="Q2195"/>
  <c r="Q2196"/>
  <c r="J4"/>
  <c r="C10" i="5"/>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S2199" i="11"/>
  <c r="S2200"/>
  <c r="S2201"/>
  <c r="S2202"/>
  <c r="P2195"/>
  <c r="P2196"/>
  <c r="P2197"/>
  <c r="Q6"/>
  <c r="R6" s="1"/>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38"/>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097"/>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56"/>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15"/>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1974"/>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33"/>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892"/>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51"/>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10"/>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769"/>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28"/>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687"/>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46"/>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05"/>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564"/>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23"/>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482"/>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41"/>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00"/>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59"/>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18"/>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277"/>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36"/>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195"/>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54"/>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13"/>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072"/>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31"/>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990"/>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49"/>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08"/>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867"/>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26"/>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785"/>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44"/>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03"/>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662"/>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21"/>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580"/>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39"/>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498"/>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57"/>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16"/>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375"/>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34"/>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293"/>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52"/>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11"/>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170"/>
  <c r="G150"/>
  <c r="G151"/>
  <c r="G152"/>
  <c r="G153"/>
  <c r="G154"/>
  <c r="G155"/>
  <c r="G156"/>
  <c r="G157"/>
  <c r="G158"/>
  <c r="G159"/>
  <c r="G160"/>
  <c r="G161"/>
  <c r="G162"/>
  <c r="G163"/>
  <c r="G164"/>
  <c r="G165"/>
  <c r="G166"/>
  <c r="G167"/>
  <c r="G168"/>
  <c r="G130"/>
  <c r="G131"/>
  <c r="G132"/>
  <c r="G133"/>
  <c r="G134"/>
  <c r="G135"/>
  <c r="G136"/>
  <c r="G137"/>
  <c r="G138"/>
  <c r="G139"/>
  <c r="G140"/>
  <c r="G141"/>
  <c r="G142"/>
  <c r="G143"/>
  <c r="G144"/>
  <c r="G145"/>
  <c r="G146"/>
  <c r="G147"/>
  <c r="G148"/>
  <c r="G149"/>
  <c r="G129"/>
  <c r="G124"/>
  <c r="G125"/>
  <c r="G126"/>
  <c r="G127"/>
  <c r="G107"/>
  <c r="G108"/>
  <c r="G109"/>
  <c r="G110"/>
  <c r="G111"/>
  <c r="G112"/>
  <c r="G113"/>
  <c r="G114"/>
  <c r="G115"/>
  <c r="G116"/>
  <c r="G117"/>
  <c r="G118"/>
  <c r="G119"/>
  <c r="G120"/>
  <c r="G121"/>
  <c r="G122"/>
  <c r="G123"/>
  <c r="G89"/>
  <c r="G90"/>
  <c r="G91"/>
  <c r="G92"/>
  <c r="G93"/>
  <c r="G94"/>
  <c r="G95"/>
  <c r="G96"/>
  <c r="G97"/>
  <c r="G98"/>
  <c r="G99"/>
  <c r="G100"/>
  <c r="G101"/>
  <c r="G102"/>
  <c r="G103"/>
  <c r="G104"/>
  <c r="G105"/>
  <c r="G106"/>
  <c r="G88"/>
  <c r="G58"/>
  <c r="S58" s="1"/>
  <c r="G59"/>
  <c r="S59" s="1"/>
  <c r="G60"/>
  <c r="S60" s="1"/>
  <c r="G61"/>
  <c r="S61" s="1"/>
  <c r="G62"/>
  <c r="S62" s="1"/>
  <c r="G63"/>
  <c r="S63" s="1"/>
  <c r="G64"/>
  <c r="S64" s="1"/>
  <c r="G65"/>
  <c r="S65" s="1"/>
  <c r="G66"/>
  <c r="S66" s="1"/>
  <c r="G67"/>
  <c r="S67" s="1"/>
  <c r="G68"/>
  <c r="S68" s="1"/>
  <c r="G69"/>
  <c r="S69" s="1"/>
  <c r="G70"/>
  <c r="S70" s="1"/>
  <c r="G71"/>
  <c r="S71" s="1"/>
  <c r="G72"/>
  <c r="S72" s="1"/>
  <c r="G73"/>
  <c r="S73" s="1"/>
  <c r="G74"/>
  <c r="S74" s="1"/>
  <c r="G75"/>
  <c r="S75" s="1"/>
  <c r="G76"/>
  <c r="S76" s="1"/>
  <c r="G77"/>
  <c r="S77" s="1"/>
  <c r="G78"/>
  <c r="S78" s="1"/>
  <c r="G79"/>
  <c r="S79" s="1"/>
  <c r="G80"/>
  <c r="S80" s="1"/>
  <c r="G81"/>
  <c r="S81" s="1"/>
  <c r="G82"/>
  <c r="S82" s="1"/>
  <c r="G83"/>
  <c r="S83" s="1"/>
  <c r="G84"/>
  <c r="S84" s="1"/>
  <c r="G85"/>
  <c r="S85" s="1"/>
  <c r="G86"/>
  <c r="S86" s="1"/>
  <c r="G48"/>
  <c r="S48" s="1"/>
  <c r="G49"/>
  <c r="S49" s="1"/>
  <c r="G50"/>
  <c r="S50" s="1"/>
  <c r="G51"/>
  <c r="S51" s="1"/>
  <c r="G52"/>
  <c r="S52" s="1"/>
  <c r="G53"/>
  <c r="S53" s="1"/>
  <c r="G54"/>
  <c r="S54" s="1"/>
  <c r="G55"/>
  <c r="S55" s="1"/>
  <c r="G56"/>
  <c r="S56" s="1"/>
  <c r="G57"/>
  <c r="S57" s="1"/>
  <c r="G47"/>
  <c r="S47" s="1"/>
  <c r="G38"/>
  <c r="S38" s="1"/>
  <c r="G39"/>
  <c r="S39" s="1"/>
  <c r="G40"/>
  <c r="S40" s="1"/>
  <c r="G41"/>
  <c r="S41" s="1"/>
  <c r="G42"/>
  <c r="S42" s="1"/>
  <c r="G43"/>
  <c r="S43" s="1"/>
  <c r="G44"/>
  <c r="S44" s="1"/>
  <c r="G45"/>
  <c r="S45" s="1"/>
  <c r="G7"/>
  <c r="S7" s="1"/>
  <c r="G8"/>
  <c r="S8" s="1"/>
  <c r="G9"/>
  <c r="S9" s="1"/>
  <c r="G10"/>
  <c r="S10" s="1"/>
  <c r="G11"/>
  <c r="S11" s="1"/>
  <c r="G12"/>
  <c r="S12" s="1"/>
  <c r="G13"/>
  <c r="S13" s="1"/>
  <c r="G14"/>
  <c r="S14" s="1"/>
  <c r="G15"/>
  <c r="S15" s="1"/>
  <c r="G16"/>
  <c r="S16" s="1"/>
  <c r="G17"/>
  <c r="S17" s="1"/>
  <c r="G18"/>
  <c r="S18" s="1"/>
  <c r="G19"/>
  <c r="S19" s="1"/>
  <c r="G20"/>
  <c r="S20" s="1"/>
  <c r="G21"/>
  <c r="S21" s="1"/>
  <c r="G22"/>
  <c r="S22" s="1"/>
  <c r="G23"/>
  <c r="S23" s="1"/>
  <c r="G24"/>
  <c r="S24" s="1"/>
  <c r="G25"/>
  <c r="S25" s="1"/>
  <c r="G26"/>
  <c r="S26" s="1"/>
  <c r="G27"/>
  <c r="S27" s="1"/>
  <c r="G28"/>
  <c r="S28" s="1"/>
  <c r="G29"/>
  <c r="S29" s="1"/>
  <c r="G30"/>
  <c r="S30" s="1"/>
  <c r="G31"/>
  <c r="S31" s="1"/>
  <c r="G32"/>
  <c r="S32" s="1"/>
  <c r="G33"/>
  <c r="S33" s="1"/>
  <c r="G34"/>
  <c r="S34" s="1"/>
  <c r="G35"/>
  <c r="S35" s="1"/>
  <c r="G36"/>
  <c r="S36" s="1"/>
  <c r="G37"/>
  <c r="S37" s="1"/>
  <c r="G6"/>
  <c r="V2081" l="1"/>
  <c r="U2080"/>
  <c r="W2080"/>
  <c r="U2079"/>
  <c r="W2079"/>
  <c r="U2078"/>
  <c r="W2078"/>
  <c r="U2077"/>
  <c r="W2077"/>
  <c r="U2076"/>
  <c r="W2076"/>
  <c r="U2075"/>
  <c r="W2075"/>
  <c r="U2074"/>
  <c r="W2074"/>
  <c r="U2073"/>
  <c r="W2073"/>
  <c r="U2072"/>
  <c r="W2072"/>
  <c r="U2071"/>
  <c r="W2071"/>
  <c r="U2070"/>
  <c r="W2070"/>
  <c r="U2069"/>
  <c r="W2069"/>
  <c r="U2068"/>
  <c r="W2068"/>
  <c r="U2067"/>
  <c r="W2067"/>
  <c r="U2066"/>
  <c r="W2066"/>
  <c r="U2065"/>
  <c r="W2065"/>
  <c r="U2064"/>
  <c r="W2064"/>
  <c r="U2063"/>
  <c r="W2063"/>
  <c r="U2062"/>
  <c r="W2062"/>
  <c r="U2061"/>
  <c r="W2061"/>
  <c r="U2060"/>
  <c r="W2060"/>
  <c r="U2059"/>
  <c r="W2059"/>
  <c r="U2058"/>
  <c r="W2058"/>
  <c r="U2057"/>
  <c r="W2057"/>
  <c r="U2056"/>
  <c r="W2056"/>
  <c r="U2055"/>
  <c r="W2055"/>
  <c r="U2054"/>
  <c r="W2054"/>
  <c r="U2053"/>
  <c r="W2053"/>
  <c r="U2052"/>
  <c r="W2052"/>
  <c r="U2051"/>
  <c r="W2051"/>
  <c r="U2050"/>
  <c r="W2050"/>
  <c r="U2049"/>
  <c r="W2049"/>
  <c r="U2048"/>
  <c r="W2048"/>
  <c r="U2047"/>
  <c r="W2047"/>
  <c r="U2046"/>
  <c r="W2046"/>
  <c r="U2045"/>
  <c r="W2045"/>
  <c r="U2044"/>
  <c r="W2044"/>
  <c r="U2043"/>
  <c r="W2043"/>
  <c r="U2042"/>
  <c r="W2042"/>
  <c r="U2041"/>
  <c r="W2041"/>
  <c r="U2040"/>
  <c r="W2040"/>
  <c r="U2039"/>
  <c r="W2039"/>
  <c r="U2038"/>
  <c r="W2038"/>
  <c r="U2037"/>
  <c r="W2037"/>
  <c r="U2036"/>
  <c r="W2036"/>
  <c r="U2035"/>
  <c r="W2035"/>
  <c r="U2034"/>
  <c r="W2034"/>
  <c r="U2033"/>
  <c r="W2033"/>
  <c r="U2032"/>
  <c r="W2032"/>
  <c r="U2031"/>
  <c r="W2031"/>
  <c r="U2030"/>
  <c r="W2030"/>
  <c r="U2029"/>
  <c r="W2029"/>
  <c r="U2028"/>
  <c r="W2028"/>
  <c r="U2027"/>
  <c r="W2027"/>
  <c r="U2026"/>
  <c r="W2026"/>
  <c r="U2025"/>
  <c r="W2025"/>
  <c r="U2024"/>
  <c r="W2024"/>
  <c r="U2023"/>
  <c r="W2023"/>
  <c r="U2022"/>
  <c r="W2022"/>
  <c r="U2021"/>
  <c r="W2021"/>
  <c r="U2020"/>
  <c r="W2020"/>
  <c r="U2019"/>
  <c r="W2019"/>
  <c r="U2018"/>
  <c r="W2018"/>
  <c r="U2017"/>
  <c r="W2017"/>
  <c r="U2016"/>
  <c r="W2016"/>
  <c r="U2015"/>
  <c r="W2015"/>
  <c r="U2014"/>
  <c r="W2014"/>
  <c r="U2013"/>
  <c r="W2013"/>
  <c r="U2012"/>
  <c r="W2012"/>
  <c r="U2011"/>
  <c r="W2011"/>
  <c r="U2010"/>
  <c r="W2010"/>
  <c r="U2009"/>
  <c r="W2009"/>
  <c r="U2008"/>
  <c r="W2008"/>
  <c r="U2007"/>
  <c r="W2007"/>
  <c r="U2006"/>
  <c r="W2006"/>
  <c r="U2005"/>
  <c r="W2005"/>
  <c r="U2004"/>
  <c r="W2004"/>
  <c r="U1747"/>
  <c r="W1747"/>
  <c r="U1746"/>
  <c r="W1746"/>
  <c r="U1745"/>
  <c r="W1745"/>
  <c r="U1744"/>
  <c r="W1744"/>
  <c r="U1743"/>
  <c r="W1743"/>
  <c r="U1742"/>
  <c r="W1742"/>
  <c r="U1741"/>
  <c r="W1741"/>
  <c r="U1740"/>
  <c r="W1740"/>
  <c r="U1739"/>
  <c r="W1739"/>
  <c r="U1738"/>
  <c r="W1738"/>
  <c r="U1737"/>
  <c r="W1737"/>
  <c r="U1736"/>
  <c r="W1736"/>
  <c r="U1735"/>
  <c r="W1735"/>
  <c r="U1734"/>
  <c r="W1734"/>
  <c r="U1733"/>
  <c r="W1733"/>
  <c r="U1732"/>
  <c r="W1732"/>
  <c r="U1731"/>
  <c r="W1731"/>
  <c r="U1730"/>
  <c r="W1730"/>
  <c r="U1729"/>
  <c r="W1729"/>
  <c r="U1728"/>
  <c r="W1728"/>
  <c r="U1727"/>
  <c r="W1727"/>
  <c r="U1726"/>
  <c r="W1726"/>
  <c r="U1725"/>
  <c r="W1725"/>
  <c r="U1724"/>
  <c r="W1724"/>
  <c r="U1723"/>
  <c r="W1723"/>
  <c r="U1722"/>
  <c r="W1722"/>
  <c r="U1721"/>
  <c r="W1721"/>
  <c r="U1720"/>
  <c r="W1720"/>
  <c r="U1719"/>
  <c r="W1719"/>
  <c r="U1718"/>
  <c r="W1718"/>
  <c r="U1717"/>
  <c r="W1717"/>
  <c r="U1716"/>
  <c r="W1716"/>
  <c r="U1715"/>
  <c r="W1715"/>
  <c r="U1714"/>
  <c r="W1714"/>
  <c r="U1713"/>
  <c r="W1713"/>
  <c r="U1712"/>
  <c r="W1712"/>
  <c r="U1711"/>
  <c r="W1711"/>
  <c r="U1710"/>
  <c r="W1710"/>
  <c r="U1709"/>
  <c r="W1709"/>
  <c r="U1708"/>
  <c r="W1708"/>
  <c r="U1707"/>
  <c r="W1707"/>
  <c r="U1706"/>
  <c r="W1706"/>
  <c r="U1705"/>
  <c r="W1705"/>
  <c r="U1704"/>
  <c r="W1704"/>
  <c r="U1703"/>
  <c r="W1703"/>
  <c r="U1702"/>
  <c r="W1702"/>
  <c r="U1701"/>
  <c r="W1701"/>
  <c r="U1700"/>
  <c r="W1700"/>
  <c r="U1699"/>
  <c r="W1699"/>
  <c r="U1698"/>
  <c r="W1698"/>
  <c r="U1697"/>
  <c r="W1697"/>
  <c r="U1696"/>
  <c r="W1696"/>
  <c r="U1695"/>
  <c r="W1695"/>
  <c r="U1694"/>
  <c r="W1694"/>
  <c r="U1693"/>
  <c r="W1693"/>
  <c r="U1692"/>
  <c r="W1692"/>
  <c r="U1691"/>
  <c r="W1691"/>
  <c r="U1690"/>
  <c r="W1690"/>
  <c r="U1688"/>
  <c r="W1688"/>
  <c r="V1688"/>
  <c r="U1686"/>
  <c r="W1686"/>
  <c r="V1686"/>
  <c r="U1684"/>
  <c r="W1684"/>
  <c r="V1684"/>
  <c r="U1682"/>
  <c r="W1682"/>
  <c r="V1682"/>
  <c r="U1680"/>
  <c r="W1680"/>
  <c r="V1680"/>
  <c r="U1678"/>
  <c r="W1678"/>
  <c r="V1678"/>
  <c r="U1676"/>
  <c r="W1676"/>
  <c r="V1676"/>
  <c r="U1674"/>
  <c r="W1674"/>
  <c r="V1674"/>
  <c r="U1672"/>
  <c r="W1672"/>
  <c r="V1672"/>
  <c r="U1670"/>
  <c r="W1670"/>
  <c r="V1670"/>
  <c r="U1668"/>
  <c r="W1668"/>
  <c r="V1668"/>
  <c r="U1666"/>
  <c r="W1666"/>
  <c r="V1666"/>
  <c r="U1664"/>
  <c r="W1664"/>
  <c r="V1664"/>
  <c r="U1662"/>
  <c r="W1662"/>
  <c r="V1662"/>
  <c r="U1660"/>
  <c r="W1660"/>
  <c r="V1660"/>
  <c r="U1658"/>
  <c r="W1658"/>
  <c r="V1658"/>
  <c r="U1656"/>
  <c r="W1656"/>
  <c r="V1656"/>
  <c r="U1654"/>
  <c r="W1654"/>
  <c r="V1654"/>
  <c r="U1652"/>
  <c r="W1652"/>
  <c r="V1652"/>
  <c r="U1650"/>
  <c r="W1650"/>
  <c r="V1650"/>
  <c r="U1648"/>
  <c r="W1648"/>
  <c r="V1648"/>
  <c r="U1646"/>
  <c r="W1646"/>
  <c r="V1646"/>
  <c r="U1644"/>
  <c r="W1644"/>
  <c r="V1644"/>
  <c r="U1642"/>
  <c r="W1642"/>
  <c r="V1642"/>
  <c r="U1640"/>
  <c r="W1640"/>
  <c r="V1640"/>
  <c r="U1638"/>
  <c r="W1638"/>
  <c r="V1638"/>
  <c r="U1636"/>
  <c r="W1636"/>
  <c r="V1636"/>
  <c r="U1634"/>
  <c r="W1634"/>
  <c r="V1634"/>
  <c r="U1632"/>
  <c r="W1632"/>
  <c r="V1632"/>
  <c r="U1630"/>
  <c r="W1630"/>
  <c r="V1630"/>
  <c r="U1628"/>
  <c r="W1628"/>
  <c r="V1628"/>
  <c r="U1626"/>
  <c r="W1626"/>
  <c r="V1626"/>
  <c r="U1624"/>
  <c r="W1624"/>
  <c r="V1624"/>
  <c r="U1622"/>
  <c r="W1622"/>
  <c r="V1622"/>
  <c r="U1620"/>
  <c r="W1620"/>
  <c r="V1620"/>
  <c r="U1618"/>
  <c r="W1618"/>
  <c r="V1618"/>
  <c r="U1616"/>
  <c r="W1616"/>
  <c r="V1616"/>
  <c r="U1614"/>
  <c r="W1614"/>
  <c r="V1614"/>
  <c r="U1612"/>
  <c r="W1612"/>
  <c r="V1612"/>
  <c r="U1610"/>
  <c r="W1610"/>
  <c r="V1610"/>
  <c r="U1608"/>
  <c r="W1608"/>
  <c r="V1608"/>
  <c r="U1606"/>
  <c r="W1606"/>
  <c r="V1606"/>
  <c r="U1604"/>
  <c r="W1604"/>
  <c r="V1604"/>
  <c r="U1602"/>
  <c r="W1602"/>
  <c r="V1602"/>
  <c r="U1600"/>
  <c r="W1600"/>
  <c r="V1600"/>
  <c r="U1598"/>
  <c r="W1598"/>
  <c r="V1598"/>
  <c r="U1596"/>
  <c r="W1596"/>
  <c r="V1596"/>
  <c r="U1594"/>
  <c r="W1594"/>
  <c r="V1594"/>
  <c r="U1592"/>
  <c r="W1592"/>
  <c r="V1592"/>
  <c r="U1590"/>
  <c r="W1590"/>
  <c r="V1590"/>
  <c r="U1588"/>
  <c r="W1588"/>
  <c r="V1588"/>
  <c r="U1586"/>
  <c r="W1586"/>
  <c r="V1586"/>
  <c r="U1584"/>
  <c r="W1584"/>
  <c r="V1584"/>
  <c r="U1582"/>
  <c r="W1582"/>
  <c r="V1582"/>
  <c r="U1580"/>
  <c r="W1580"/>
  <c r="V1580"/>
  <c r="W2003"/>
  <c r="W2002"/>
  <c r="W2001"/>
  <c r="W2000"/>
  <c r="W1999"/>
  <c r="W1998"/>
  <c r="W1997"/>
  <c r="W1996"/>
  <c r="W1995"/>
  <c r="W1994"/>
  <c r="W1993"/>
  <c r="W1992"/>
  <c r="W1991"/>
  <c r="W1990"/>
  <c r="W1989"/>
  <c r="W1988"/>
  <c r="W1987"/>
  <c r="W1986"/>
  <c r="W1985"/>
  <c r="W1984"/>
  <c r="W1983"/>
  <c r="W1982"/>
  <c r="W1981"/>
  <c r="W1980"/>
  <c r="W1979"/>
  <c r="W1978"/>
  <c r="W1977"/>
  <c r="W1976"/>
  <c r="W1975"/>
  <c r="W1974"/>
  <c r="W1973"/>
  <c r="W1972"/>
  <c r="W1971"/>
  <c r="W1970"/>
  <c r="W1969"/>
  <c r="W1968"/>
  <c r="W1967"/>
  <c r="W1966"/>
  <c r="W1965"/>
  <c r="W1964"/>
  <c r="W1963"/>
  <c r="W1962"/>
  <c r="W1961"/>
  <c r="W1960"/>
  <c r="W1959"/>
  <c r="W1958"/>
  <c r="W1957"/>
  <c r="W1956"/>
  <c r="W1955"/>
  <c r="W1954"/>
  <c r="W1953"/>
  <c r="W1952"/>
  <c r="W1951"/>
  <c r="W1950"/>
  <c r="W1949"/>
  <c r="W1948"/>
  <c r="W1947"/>
  <c r="W1946"/>
  <c r="W1945"/>
  <c r="W1944"/>
  <c r="W1943"/>
  <c r="W1942"/>
  <c r="W1941"/>
  <c r="W1940"/>
  <c r="W1939"/>
  <c r="W1938"/>
  <c r="W1937"/>
  <c r="W1936"/>
  <c r="W1935"/>
  <c r="W1934"/>
  <c r="W1933"/>
  <c r="W1932"/>
  <c r="W1931"/>
  <c r="W1930"/>
  <c r="W1929"/>
  <c r="W1928"/>
  <c r="W1927"/>
  <c r="W1926"/>
  <c r="W1925"/>
  <c r="W1924"/>
  <c r="W1923"/>
  <c r="W1922"/>
  <c r="W1921"/>
  <c r="W1920"/>
  <c r="W1919"/>
  <c r="W1918"/>
  <c r="W1917"/>
  <c r="W1916"/>
  <c r="W1915"/>
  <c r="W1914"/>
  <c r="W1913"/>
  <c r="W1912"/>
  <c r="W1911"/>
  <c r="W1910"/>
  <c r="W1909"/>
  <c r="W1908"/>
  <c r="W1907"/>
  <c r="W1906"/>
  <c r="W1905"/>
  <c r="W1904"/>
  <c r="W1903"/>
  <c r="W1902"/>
  <c r="W1901"/>
  <c r="W1900"/>
  <c r="W1899"/>
  <c r="W1898"/>
  <c r="W1897"/>
  <c r="W1896"/>
  <c r="W1895"/>
  <c r="W1894"/>
  <c r="W1893"/>
  <c r="W1892"/>
  <c r="W1891"/>
  <c r="W1890"/>
  <c r="W1889"/>
  <c r="W1888"/>
  <c r="W1887"/>
  <c r="W1886"/>
  <c r="W1885"/>
  <c r="W1884"/>
  <c r="W1883"/>
  <c r="W1882"/>
  <c r="W1881"/>
  <c r="W1880"/>
  <c r="W1879"/>
  <c r="W1878"/>
  <c r="W1877"/>
  <c r="W1876"/>
  <c r="W1875"/>
  <c r="W1874"/>
  <c r="W1873"/>
  <c r="W1872"/>
  <c r="W1871"/>
  <c r="W1870"/>
  <c r="W1869"/>
  <c r="W1868"/>
  <c r="W1867"/>
  <c r="W1866"/>
  <c r="W1865"/>
  <c r="W1864"/>
  <c r="W1863"/>
  <c r="W1862"/>
  <c r="W1861"/>
  <c r="W1860"/>
  <c r="W1859"/>
  <c r="W1858"/>
  <c r="W1857"/>
  <c r="W1856"/>
  <c r="W1855"/>
  <c r="W1854"/>
  <c r="W1853"/>
  <c r="W1852"/>
  <c r="W1851"/>
  <c r="W1850"/>
  <c r="W1849"/>
  <c r="W1848"/>
  <c r="W1847"/>
  <c r="W1846"/>
  <c r="W1845"/>
  <c r="W1844"/>
  <c r="W1843"/>
  <c r="W1842"/>
  <c r="W1841"/>
  <c r="W1840"/>
  <c r="W1839"/>
  <c r="W1838"/>
  <c r="W1837"/>
  <c r="W1836"/>
  <c r="W1835"/>
  <c r="W1834"/>
  <c r="W1833"/>
  <c r="W1832"/>
  <c r="W1831"/>
  <c r="W1830"/>
  <c r="W1829"/>
  <c r="W1828"/>
  <c r="W1827"/>
  <c r="W1826"/>
  <c r="U1689"/>
  <c r="W1689"/>
  <c r="V1689"/>
  <c r="U1687"/>
  <c r="W1687"/>
  <c r="V1687"/>
  <c r="U1685"/>
  <c r="W1685"/>
  <c r="V1685"/>
  <c r="U1683"/>
  <c r="W1683"/>
  <c r="V1683"/>
  <c r="U1681"/>
  <c r="W1681"/>
  <c r="V1681"/>
  <c r="U1679"/>
  <c r="W1679"/>
  <c r="V1679"/>
  <c r="U1677"/>
  <c r="W1677"/>
  <c r="V1677"/>
  <c r="U1675"/>
  <c r="W1675"/>
  <c r="V1675"/>
  <c r="U1673"/>
  <c r="W1673"/>
  <c r="V1673"/>
  <c r="U1671"/>
  <c r="W1671"/>
  <c r="V1671"/>
  <c r="U1669"/>
  <c r="W1669"/>
  <c r="V1669"/>
  <c r="U1667"/>
  <c r="W1667"/>
  <c r="V1667"/>
  <c r="U1665"/>
  <c r="W1665"/>
  <c r="V1665"/>
  <c r="U1663"/>
  <c r="W1663"/>
  <c r="V1663"/>
  <c r="U1661"/>
  <c r="W1661"/>
  <c r="V1661"/>
  <c r="U1659"/>
  <c r="W1659"/>
  <c r="V1659"/>
  <c r="U1657"/>
  <c r="W1657"/>
  <c r="V1657"/>
  <c r="U1655"/>
  <c r="W1655"/>
  <c r="V1655"/>
  <c r="U1653"/>
  <c r="W1653"/>
  <c r="V1653"/>
  <c r="U1651"/>
  <c r="W1651"/>
  <c r="V1651"/>
  <c r="U1649"/>
  <c r="W1649"/>
  <c r="V1649"/>
  <c r="U1647"/>
  <c r="W1647"/>
  <c r="V1647"/>
  <c r="U1645"/>
  <c r="W1645"/>
  <c r="V1645"/>
  <c r="U1643"/>
  <c r="W1643"/>
  <c r="V1643"/>
  <c r="U1641"/>
  <c r="W1641"/>
  <c r="V1641"/>
  <c r="U1639"/>
  <c r="W1639"/>
  <c r="V1639"/>
  <c r="U1637"/>
  <c r="W1637"/>
  <c r="V1637"/>
  <c r="U1635"/>
  <c r="W1635"/>
  <c r="V1635"/>
  <c r="U1633"/>
  <c r="W1633"/>
  <c r="V1633"/>
  <c r="U1631"/>
  <c r="W1631"/>
  <c r="V1631"/>
  <c r="U1629"/>
  <c r="W1629"/>
  <c r="V1629"/>
  <c r="U1627"/>
  <c r="W1627"/>
  <c r="V1627"/>
  <c r="U1625"/>
  <c r="W1625"/>
  <c r="V1625"/>
  <c r="U1623"/>
  <c r="W1623"/>
  <c r="V1623"/>
  <c r="U1621"/>
  <c r="W1621"/>
  <c r="V1621"/>
  <c r="U1619"/>
  <c r="W1619"/>
  <c r="V1619"/>
  <c r="U1617"/>
  <c r="W1617"/>
  <c r="V1617"/>
  <c r="U1615"/>
  <c r="W1615"/>
  <c r="V1615"/>
  <c r="U1613"/>
  <c r="W1613"/>
  <c r="V1613"/>
  <c r="U1611"/>
  <c r="W1611"/>
  <c r="V1611"/>
  <c r="U1609"/>
  <c r="W1609"/>
  <c r="V1609"/>
  <c r="U1607"/>
  <c r="W1607"/>
  <c r="V1607"/>
  <c r="U1605"/>
  <c r="W1605"/>
  <c r="V1605"/>
  <c r="U1603"/>
  <c r="W1603"/>
  <c r="V1603"/>
  <c r="U1601"/>
  <c r="W1601"/>
  <c r="V1601"/>
  <c r="U1599"/>
  <c r="W1599"/>
  <c r="V1599"/>
  <c r="U1597"/>
  <c r="W1597"/>
  <c r="V1597"/>
  <c r="U1595"/>
  <c r="W1595"/>
  <c r="V1595"/>
  <c r="U1593"/>
  <c r="W1593"/>
  <c r="V1593"/>
  <c r="U1591"/>
  <c r="W1591"/>
  <c r="V1591"/>
  <c r="U1589"/>
  <c r="W1589"/>
  <c r="V1589"/>
  <c r="U1587"/>
  <c r="W1587"/>
  <c r="V1587"/>
  <c r="U1585"/>
  <c r="W1585"/>
  <c r="V1585"/>
  <c r="U1583"/>
  <c r="W1583"/>
  <c r="V1583"/>
  <c r="U1581"/>
  <c r="W1581"/>
  <c r="V1581"/>
  <c r="U1579"/>
  <c r="W1579"/>
  <c r="V1579"/>
  <c r="V1748"/>
  <c r="V1747"/>
  <c r="V1746"/>
  <c r="V1745"/>
  <c r="V1744"/>
  <c r="V1743"/>
  <c r="V1742"/>
  <c r="V1741"/>
  <c r="V1740"/>
  <c r="V1739"/>
  <c r="V1738"/>
  <c r="V1737"/>
  <c r="V1736"/>
  <c r="V1735"/>
  <c r="V1734"/>
  <c r="V1733"/>
  <c r="V1732"/>
  <c r="V1731"/>
  <c r="V1730"/>
  <c r="V1729"/>
  <c r="V1728"/>
  <c r="V1727"/>
  <c r="V1726"/>
  <c r="V1725"/>
  <c r="V1724"/>
  <c r="V1723"/>
  <c r="V1722"/>
  <c r="V1721"/>
  <c r="V1720"/>
  <c r="V1719"/>
  <c r="V1718"/>
  <c r="V1717"/>
  <c r="V1716"/>
  <c r="V1715"/>
  <c r="V1714"/>
  <c r="V1713"/>
  <c r="V1712"/>
  <c r="V1711"/>
  <c r="V1710"/>
  <c r="V1709"/>
  <c r="V1708"/>
  <c r="V1707"/>
  <c r="V1706"/>
  <c r="V1705"/>
  <c r="V1704"/>
  <c r="V1703"/>
  <c r="V1702"/>
  <c r="V1701"/>
  <c r="V1700"/>
  <c r="V1699"/>
  <c r="V1698"/>
  <c r="V1697"/>
  <c r="V1696"/>
  <c r="V1695"/>
  <c r="V1694"/>
  <c r="V1693"/>
  <c r="V1692"/>
  <c r="V1691"/>
  <c r="V1690"/>
  <c r="U1578"/>
  <c r="W1578"/>
  <c r="U1577"/>
  <c r="W1577"/>
  <c r="U1576"/>
  <c r="W1576"/>
  <c r="U1575"/>
  <c r="W1575"/>
  <c r="U1574"/>
  <c r="W1574"/>
  <c r="U1573"/>
  <c r="W1573"/>
  <c r="U1572"/>
  <c r="W1572"/>
  <c r="U1571"/>
  <c r="W1571"/>
  <c r="U1570"/>
  <c r="W1570"/>
  <c r="U1569"/>
  <c r="W1569"/>
  <c r="U1568"/>
  <c r="W1568"/>
  <c r="U1567"/>
  <c r="W1567"/>
  <c r="U1566"/>
  <c r="W1566"/>
  <c r="U1565"/>
  <c r="W1565"/>
  <c r="U1564"/>
  <c r="W1564"/>
  <c r="U1563"/>
  <c r="W1563"/>
  <c r="U1562"/>
  <c r="W1562"/>
  <c r="U1561"/>
  <c r="W1561"/>
  <c r="U1560"/>
  <c r="W1560"/>
  <c r="U1559"/>
  <c r="W1559"/>
  <c r="U1558"/>
  <c r="W1558"/>
  <c r="U1557"/>
  <c r="W1557"/>
  <c r="U1556"/>
  <c r="W1556"/>
  <c r="U1555"/>
  <c r="W1555"/>
  <c r="U1554"/>
  <c r="W1554"/>
  <c r="U1553"/>
  <c r="W1553"/>
  <c r="U1552"/>
  <c r="W1552"/>
  <c r="U1551"/>
  <c r="W1551"/>
  <c r="V724"/>
  <c r="U723"/>
  <c r="W723"/>
  <c r="U722"/>
  <c r="W722"/>
  <c r="U721"/>
  <c r="W721"/>
  <c r="U720"/>
  <c r="W720"/>
  <c r="U719"/>
  <c r="W719"/>
  <c r="U718"/>
  <c r="W718"/>
  <c r="U717"/>
  <c r="W717"/>
  <c r="U716"/>
  <c r="W716"/>
  <c r="U715"/>
  <c r="W715"/>
  <c r="U714"/>
  <c r="W714"/>
  <c r="U713"/>
  <c r="W713"/>
  <c r="U712"/>
  <c r="W712"/>
  <c r="U711"/>
  <c r="W711"/>
  <c r="U710"/>
  <c r="W710"/>
  <c r="U709"/>
  <c r="W709"/>
  <c r="U708"/>
  <c r="W708"/>
  <c r="U707"/>
  <c r="W707"/>
  <c r="U706"/>
  <c r="W706"/>
  <c r="U705"/>
  <c r="W705"/>
  <c r="U704"/>
  <c r="W704"/>
  <c r="U703"/>
  <c r="W703"/>
  <c r="U702"/>
  <c r="W702"/>
  <c r="U701"/>
  <c r="W701"/>
  <c r="U700"/>
  <c r="W700"/>
  <c r="U699"/>
  <c r="W699"/>
  <c r="U698"/>
  <c r="W698"/>
  <c r="U697"/>
  <c r="W697"/>
  <c r="U696"/>
  <c r="W696"/>
  <c r="U695"/>
  <c r="W695"/>
  <c r="U694"/>
  <c r="W694"/>
  <c r="U693"/>
  <c r="W693"/>
  <c r="U692"/>
  <c r="W692"/>
  <c r="U691"/>
  <c r="W691"/>
  <c r="U690"/>
  <c r="W690"/>
  <c r="U689"/>
  <c r="W689"/>
  <c r="U688"/>
  <c r="W688"/>
  <c r="U687"/>
  <c r="W687"/>
  <c r="U686"/>
  <c r="W686"/>
  <c r="U685"/>
  <c r="W685"/>
  <c r="U684"/>
  <c r="W684"/>
  <c r="U683"/>
  <c r="W683"/>
  <c r="U682"/>
  <c r="W682"/>
  <c r="U681"/>
  <c r="W681"/>
  <c r="U680"/>
  <c r="W680"/>
  <c r="U679"/>
  <c r="W679"/>
  <c r="U678"/>
  <c r="W678"/>
  <c r="U677"/>
  <c r="W677"/>
  <c r="U676"/>
  <c r="W676"/>
  <c r="U675"/>
  <c r="W675"/>
  <c r="U674"/>
  <c r="W674"/>
  <c r="U673"/>
  <c r="W673"/>
  <c r="U672"/>
  <c r="W672"/>
  <c r="U671"/>
  <c r="W671"/>
  <c r="U670"/>
  <c r="W670"/>
  <c r="U669"/>
  <c r="W669"/>
  <c r="U668"/>
  <c r="W668"/>
  <c r="U667"/>
  <c r="W667"/>
  <c r="U666"/>
  <c r="W666"/>
  <c r="U665"/>
  <c r="W665"/>
  <c r="U664"/>
  <c r="W664"/>
  <c r="U663"/>
  <c r="W663"/>
  <c r="U662"/>
  <c r="W662"/>
  <c r="U661"/>
  <c r="W661"/>
  <c r="U660"/>
  <c r="W660"/>
  <c r="U659"/>
  <c r="W659"/>
  <c r="U658"/>
  <c r="W658"/>
  <c r="U657"/>
  <c r="W657"/>
  <c r="U656"/>
  <c r="W656"/>
  <c r="U655"/>
  <c r="W655"/>
  <c r="U654"/>
  <c r="W654"/>
  <c r="U653"/>
  <c r="W653"/>
  <c r="U652"/>
  <c r="W652"/>
  <c r="U651"/>
  <c r="W651"/>
  <c r="U650"/>
  <c r="W650"/>
  <c r="W1550"/>
  <c r="W1549"/>
  <c r="W1548"/>
  <c r="W1547"/>
  <c r="W1546"/>
  <c r="W1545"/>
  <c r="W1544"/>
  <c r="W1543"/>
  <c r="W1542"/>
  <c r="W1541"/>
  <c r="W1540"/>
  <c r="W1539"/>
  <c r="W1538"/>
  <c r="W1537"/>
  <c r="W1536"/>
  <c r="W1535"/>
  <c r="W1534"/>
  <c r="W1533"/>
  <c r="W1532"/>
  <c r="W1531"/>
  <c r="W1530"/>
  <c r="W1529"/>
  <c r="W1528"/>
  <c r="W1527"/>
  <c r="W1526"/>
  <c r="W1525"/>
  <c r="W1524"/>
  <c r="W1523"/>
  <c r="W1522"/>
  <c r="W1521"/>
  <c r="W1520"/>
  <c r="W1519"/>
  <c r="W1518"/>
  <c r="W1517"/>
  <c r="W1516"/>
  <c r="W1515"/>
  <c r="W1514"/>
  <c r="W1513"/>
  <c r="W1512"/>
  <c r="W1511"/>
  <c r="W1510"/>
  <c r="W1509"/>
  <c r="W1508"/>
  <c r="W1507"/>
  <c r="W1506"/>
  <c r="W1505"/>
  <c r="W1504"/>
  <c r="W1503"/>
  <c r="W1502"/>
  <c r="W1501"/>
  <c r="W1500"/>
  <c r="W1499"/>
  <c r="W1498"/>
  <c r="W1497"/>
  <c r="W1496"/>
  <c r="W1495"/>
  <c r="W1494"/>
  <c r="W1493"/>
  <c r="W1492"/>
  <c r="W1491"/>
  <c r="W1490"/>
  <c r="W1489"/>
  <c r="W1488"/>
  <c r="W1487"/>
  <c r="W1486"/>
  <c r="W1485"/>
  <c r="W1484"/>
  <c r="W1483"/>
  <c r="W1482"/>
  <c r="W1481"/>
  <c r="W1480"/>
  <c r="W1479"/>
  <c r="W1478"/>
  <c r="W1477"/>
  <c r="W1476"/>
  <c r="W1475"/>
  <c r="W1474"/>
  <c r="W1473"/>
  <c r="W1472"/>
  <c r="W1471"/>
  <c r="W1470"/>
  <c r="W1469"/>
  <c r="W1468"/>
  <c r="W1467"/>
  <c r="W1466"/>
  <c r="W1465"/>
  <c r="W1464"/>
  <c r="W1463"/>
  <c r="W1462"/>
  <c r="W1461"/>
  <c r="W1460"/>
  <c r="W1459"/>
  <c r="W1458"/>
  <c r="W1457"/>
  <c r="W1456"/>
  <c r="W1455"/>
  <c r="W1454"/>
  <c r="W1453"/>
  <c r="W1452"/>
  <c r="W1451"/>
  <c r="W1450"/>
  <c r="W1449"/>
  <c r="W1448"/>
  <c r="W1447"/>
  <c r="W1446"/>
  <c r="W1445"/>
  <c r="W1444"/>
  <c r="W1443"/>
  <c r="W1442"/>
  <c r="W1441"/>
  <c r="W1440"/>
  <c r="W1439"/>
  <c r="W1438"/>
  <c r="W1437"/>
  <c r="W1436"/>
  <c r="W1435"/>
  <c r="W1434"/>
  <c r="W1433"/>
  <c r="W1432"/>
  <c r="W1431"/>
  <c r="W1430"/>
  <c r="W1429"/>
  <c r="W1428"/>
  <c r="W1427"/>
  <c r="W1426"/>
  <c r="W1425"/>
  <c r="W1424"/>
  <c r="W1423"/>
  <c r="W1422"/>
  <c r="W1421"/>
  <c r="W1420"/>
  <c r="W1419"/>
  <c r="W1418"/>
  <c r="W1417"/>
  <c r="W1416"/>
  <c r="W1415"/>
  <c r="W1414"/>
  <c r="W1413"/>
  <c r="W1412"/>
  <c r="W1411"/>
  <c r="W1410"/>
  <c r="W1409"/>
  <c r="W1408"/>
  <c r="W1407"/>
  <c r="W1406"/>
  <c r="W1405"/>
  <c r="W1404"/>
  <c r="W1403"/>
  <c r="W1402"/>
  <c r="W1401"/>
  <c r="W1400"/>
  <c r="W1399"/>
  <c r="W1398"/>
  <c r="W1397"/>
  <c r="W1396"/>
  <c r="W1395"/>
  <c r="W1394"/>
  <c r="W1393"/>
  <c r="W1392"/>
  <c r="W1391"/>
  <c r="W1390"/>
  <c r="W1389"/>
  <c r="W1388"/>
  <c r="W1387"/>
  <c r="W1386"/>
  <c r="W1385"/>
  <c r="W1384"/>
  <c r="W1383"/>
  <c r="W1382"/>
  <c r="W1381"/>
  <c r="W1380"/>
  <c r="W1379"/>
  <c r="W1378"/>
  <c r="W1377"/>
  <c r="W1376"/>
  <c r="W1375"/>
  <c r="W1374"/>
  <c r="W1373"/>
  <c r="W1372"/>
  <c r="W1371"/>
  <c r="W1370"/>
  <c r="W1369"/>
  <c r="W1368"/>
  <c r="W1367"/>
  <c r="W1366"/>
  <c r="W1365"/>
  <c r="W1364"/>
  <c r="W1363"/>
  <c r="W1362"/>
  <c r="W1361"/>
  <c r="W1360"/>
  <c r="W1359"/>
  <c r="W1358"/>
  <c r="W1357"/>
  <c r="W1356"/>
  <c r="W1355"/>
  <c r="W1354"/>
  <c r="W1353"/>
  <c r="W1352"/>
  <c r="W1351"/>
  <c r="W1350"/>
  <c r="W1349"/>
  <c r="W1348"/>
  <c r="W1347"/>
  <c r="W1346"/>
  <c r="W1345"/>
  <c r="W1344"/>
  <c r="W1343"/>
  <c r="W1342"/>
  <c r="W1341"/>
  <c r="W1340"/>
  <c r="W1339"/>
  <c r="W1338"/>
  <c r="W1337"/>
  <c r="W1336"/>
  <c r="W1335"/>
  <c r="W1334"/>
  <c r="W1333"/>
  <c r="W1332"/>
  <c r="W1331"/>
  <c r="W1330"/>
  <c r="W1329"/>
  <c r="W1328"/>
  <c r="W1327"/>
  <c r="W1326"/>
  <c r="W1325"/>
  <c r="W1324"/>
  <c r="W1323"/>
  <c r="W1322"/>
  <c r="W1321"/>
  <c r="W1320"/>
  <c r="W1319"/>
  <c r="W1318"/>
  <c r="W1317"/>
  <c r="W1316"/>
  <c r="W1315"/>
  <c r="W1314"/>
  <c r="W1313"/>
  <c r="W1312"/>
  <c r="W1311"/>
  <c r="W1310"/>
  <c r="W1309"/>
  <c r="W1308"/>
  <c r="W1307"/>
  <c r="W1306"/>
  <c r="W1305"/>
  <c r="W1304"/>
  <c r="W1303"/>
  <c r="W1302"/>
  <c r="W1301"/>
  <c r="W1300"/>
  <c r="W1299"/>
  <c r="W1298"/>
  <c r="W1297"/>
  <c r="W1296"/>
  <c r="W1295"/>
  <c r="W1294"/>
  <c r="W1293"/>
  <c r="W1292"/>
  <c r="W1291"/>
  <c r="W1290"/>
  <c r="W1289"/>
  <c r="W1288"/>
  <c r="W1287"/>
  <c r="W1286"/>
  <c r="W1285"/>
  <c r="W1284"/>
  <c r="W1283"/>
  <c r="W1282"/>
  <c r="W1281"/>
  <c r="W1280"/>
  <c r="W1279"/>
  <c r="W1278"/>
  <c r="W1277"/>
  <c r="W1276"/>
  <c r="W1275"/>
  <c r="W1274"/>
  <c r="W1273"/>
  <c r="W1272"/>
  <c r="W1271"/>
  <c r="W1270"/>
  <c r="W1269"/>
  <c r="W1268"/>
  <c r="W1267"/>
  <c r="W1266"/>
  <c r="W1265"/>
  <c r="W1264"/>
  <c r="W1263"/>
  <c r="W1262"/>
  <c r="W1261"/>
  <c r="W1260"/>
  <c r="W1259"/>
  <c r="W1258"/>
  <c r="W1257"/>
  <c r="W1256"/>
  <c r="W1255"/>
  <c r="W1254"/>
  <c r="W1253"/>
  <c r="W1252"/>
  <c r="W1251"/>
  <c r="W1250"/>
  <c r="W1249"/>
  <c r="W1248"/>
  <c r="W1247"/>
  <c r="W1246"/>
  <c r="W1245"/>
  <c r="W1244"/>
  <c r="W1243"/>
  <c r="W1242"/>
  <c r="W1241"/>
  <c r="W1240"/>
  <c r="W1239"/>
  <c r="W1238"/>
  <c r="W1237"/>
  <c r="W1236"/>
  <c r="W1235"/>
  <c r="W1234"/>
  <c r="W1233"/>
  <c r="W1232"/>
  <c r="W1231"/>
  <c r="W1230"/>
  <c r="W1229"/>
  <c r="W1228"/>
  <c r="W1227"/>
  <c r="W1226"/>
  <c r="W1225"/>
  <c r="W1224"/>
  <c r="W1223"/>
  <c r="W1222"/>
  <c r="W1221"/>
  <c r="W1220"/>
  <c r="W1219"/>
  <c r="W1218"/>
  <c r="W1217"/>
  <c r="W1216"/>
  <c r="W1215"/>
  <c r="W1214"/>
  <c r="W1213"/>
  <c r="W1212"/>
  <c r="W1211"/>
  <c r="W1210"/>
  <c r="W1209"/>
  <c r="W1208"/>
  <c r="W1207"/>
  <c r="W1206"/>
  <c r="W1205"/>
  <c r="W1204"/>
  <c r="W1203"/>
  <c r="W1202"/>
  <c r="W1201"/>
  <c r="W1200"/>
  <c r="W1199"/>
  <c r="W1198"/>
  <c r="W1197"/>
  <c r="W1196"/>
  <c r="W1195"/>
  <c r="W1194"/>
  <c r="W1193"/>
  <c r="W1192"/>
  <c r="W1191"/>
  <c r="W1190"/>
  <c r="W1189"/>
  <c r="W1188"/>
  <c r="W1187"/>
  <c r="W1186"/>
  <c r="W1185"/>
  <c r="W1184"/>
  <c r="W1183"/>
  <c r="W1182"/>
  <c r="W1181"/>
  <c r="W1180"/>
  <c r="V166"/>
  <c r="U165"/>
  <c r="W165"/>
  <c r="U164"/>
  <c r="W164"/>
  <c r="U163"/>
  <c r="W163"/>
  <c r="U162"/>
  <c r="W162"/>
  <c r="U161"/>
  <c r="W161"/>
  <c r="U160"/>
  <c r="W160"/>
  <c r="U159"/>
  <c r="W159"/>
  <c r="U158"/>
  <c r="W158"/>
  <c r="U157"/>
  <c r="W157"/>
  <c r="U156"/>
  <c r="W156"/>
  <c r="U155"/>
  <c r="W155"/>
  <c r="U154"/>
  <c r="W154"/>
  <c r="U153"/>
  <c r="W153"/>
  <c r="U152"/>
  <c r="W152"/>
  <c r="U151"/>
  <c r="W151"/>
  <c r="U150"/>
  <c r="W150"/>
  <c r="U149"/>
  <c r="W149"/>
  <c r="U148"/>
  <c r="W148"/>
  <c r="U147"/>
  <c r="W147"/>
  <c r="U146"/>
  <c r="W146"/>
  <c r="U145"/>
  <c r="W145"/>
  <c r="U144"/>
  <c r="W144"/>
  <c r="U143"/>
  <c r="W143"/>
  <c r="U142"/>
  <c r="W142"/>
  <c r="U141"/>
  <c r="W141"/>
  <c r="U140"/>
  <c r="W140"/>
  <c r="U139"/>
  <c r="W139"/>
  <c r="U138"/>
  <c r="W138"/>
  <c r="U137"/>
  <c r="W137"/>
  <c r="U136"/>
  <c r="W136"/>
  <c r="U135"/>
  <c r="W135"/>
  <c r="U134"/>
  <c r="W134"/>
  <c r="U133"/>
  <c r="W133"/>
  <c r="U132"/>
  <c r="W132"/>
  <c r="U131"/>
  <c r="W131"/>
  <c r="U130"/>
  <c r="W130"/>
  <c r="U129"/>
  <c r="W129"/>
  <c r="W649"/>
  <c r="W648"/>
  <c r="W647"/>
  <c r="W646"/>
  <c r="W645"/>
  <c r="W644"/>
  <c r="W643"/>
  <c r="W642"/>
  <c r="W641"/>
  <c r="W640"/>
  <c r="W639"/>
  <c r="W638"/>
  <c r="W637"/>
  <c r="W636"/>
  <c r="W635"/>
  <c r="W634"/>
  <c r="W633"/>
  <c r="W632"/>
  <c r="W631"/>
  <c r="W630"/>
  <c r="W629"/>
  <c r="W628"/>
  <c r="W627"/>
  <c r="W626"/>
  <c r="W625"/>
  <c r="W624"/>
  <c r="W623"/>
  <c r="W622"/>
  <c r="W621"/>
  <c r="W620"/>
  <c r="W619"/>
  <c r="W618"/>
  <c r="W617"/>
  <c r="W616"/>
  <c r="W615"/>
  <c r="W614"/>
  <c r="W613"/>
  <c r="W612"/>
  <c r="W611"/>
  <c r="W610"/>
  <c r="W609"/>
  <c r="W608"/>
  <c r="W607"/>
  <c r="W606"/>
  <c r="W605"/>
  <c r="W604"/>
  <c r="W603"/>
  <c r="W602"/>
  <c r="W601"/>
  <c r="W600"/>
  <c r="W599"/>
  <c r="W598"/>
  <c r="W597"/>
  <c r="W596"/>
  <c r="W595"/>
  <c r="W594"/>
  <c r="W593"/>
  <c r="W592"/>
  <c r="W591"/>
  <c r="W590"/>
  <c r="W589"/>
  <c r="W588"/>
  <c r="W587"/>
  <c r="W586"/>
  <c r="W585"/>
  <c r="W584"/>
  <c r="W583"/>
  <c r="W582"/>
  <c r="W581"/>
  <c r="W580"/>
  <c r="W579"/>
  <c r="W578"/>
  <c r="W577"/>
  <c r="W576"/>
  <c r="W575"/>
  <c r="W574"/>
  <c r="W573"/>
  <c r="W572"/>
  <c r="W571"/>
  <c r="W570"/>
  <c r="W569"/>
  <c r="W568"/>
  <c r="W567"/>
  <c r="W566"/>
  <c r="W565"/>
  <c r="W564"/>
  <c r="W563"/>
  <c r="W562"/>
  <c r="W561"/>
  <c r="W560"/>
  <c r="W559"/>
  <c r="W558"/>
  <c r="W557"/>
  <c r="W556"/>
  <c r="W555"/>
  <c r="W554"/>
  <c r="W553"/>
  <c r="W552"/>
  <c r="W551"/>
  <c r="W550"/>
  <c r="W549"/>
  <c r="W548"/>
  <c r="W547"/>
  <c r="W546"/>
  <c r="W545"/>
  <c r="W544"/>
  <c r="W543"/>
  <c r="W542"/>
  <c r="W541"/>
  <c r="W540"/>
  <c r="W539"/>
  <c r="W538"/>
  <c r="W537"/>
  <c r="W536"/>
  <c r="W535"/>
  <c r="W534"/>
  <c r="W533"/>
  <c r="W532"/>
  <c r="W531"/>
  <c r="W530"/>
  <c r="W529"/>
  <c r="W528"/>
  <c r="W527"/>
  <c r="W526"/>
  <c r="W525"/>
  <c r="W524"/>
  <c r="W523"/>
  <c r="W522"/>
  <c r="W521"/>
  <c r="W520"/>
  <c r="W519"/>
  <c r="W518"/>
  <c r="W517"/>
  <c r="W516"/>
  <c r="W515"/>
  <c r="W514"/>
  <c r="W513"/>
  <c r="W512"/>
  <c r="W511"/>
  <c r="W510"/>
  <c r="W509"/>
  <c r="W508"/>
  <c r="W507"/>
  <c r="W506"/>
  <c r="W505"/>
  <c r="W504"/>
  <c r="W503"/>
  <c r="W502"/>
  <c r="W501"/>
  <c r="W500"/>
  <c r="W499"/>
  <c r="W498"/>
  <c r="W497"/>
  <c r="W496"/>
  <c r="W495"/>
  <c r="W494"/>
  <c r="W493"/>
  <c r="W492"/>
  <c r="W491"/>
  <c r="W490"/>
  <c r="W489"/>
  <c r="W488"/>
  <c r="W487"/>
  <c r="W486"/>
  <c r="W485"/>
  <c r="W484"/>
  <c r="W483"/>
  <c r="W482"/>
  <c r="W481"/>
  <c r="W480"/>
  <c r="W479"/>
  <c r="W478"/>
  <c r="W477"/>
  <c r="W476"/>
  <c r="W475"/>
  <c r="W474"/>
  <c r="W473"/>
  <c r="W472"/>
  <c r="W471"/>
  <c r="W470"/>
  <c r="W128"/>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2"/>
  <c r="W71"/>
  <c r="W70"/>
  <c r="W69"/>
  <c r="W68"/>
  <c r="W67"/>
  <c r="W66"/>
  <c r="W65"/>
  <c r="W64"/>
  <c r="W63"/>
  <c r="W62"/>
  <c r="W61"/>
  <c r="W60"/>
  <c r="W59"/>
  <c r="W58"/>
  <c r="W57"/>
  <c r="W56"/>
  <c r="W55"/>
  <c r="W54"/>
  <c r="W53"/>
  <c r="W52"/>
  <c r="W51"/>
  <c r="W50"/>
  <c r="W49"/>
  <c r="W48"/>
  <c r="W47"/>
  <c r="W46"/>
  <c r="W45"/>
  <c r="W44"/>
  <c r="W43"/>
  <c r="W42"/>
  <c r="W41"/>
  <c r="W40"/>
  <c r="S6"/>
  <c r="F6" l="1"/>
  <c r="S2203"/>
  <c r="S2204"/>
  <c r="S2205"/>
  <c r="S2206"/>
  <c r="S2207"/>
  <c r="C4" i="32"/>
  <c r="S15" i="31"/>
  <c r="B10"/>
  <c r="C31"/>
  <c r="B27" i="18"/>
  <c r="C6" i="30"/>
  <c r="I6"/>
  <c r="J20"/>
  <c r="H20"/>
  <c r="F20"/>
  <c r="D20"/>
  <c r="C20"/>
  <c r="N9" i="27"/>
  <c r="O9"/>
  <c r="P9"/>
  <c r="N10"/>
  <c r="O10"/>
  <c r="P10"/>
  <c r="N11"/>
  <c r="O11"/>
  <c r="P11"/>
  <c r="N12"/>
  <c r="O12"/>
  <c r="P12"/>
  <c r="N13"/>
  <c r="O13"/>
  <c r="P13"/>
  <c r="N14"/>
  <c r="O14"/>
  <c r="P14"/>
  <c r="N15"/>
  <c r="O15"/>
  <c r="P15"/>
  <c r="N16"/>
  <c r="O16"/>
  <c r="P16"/>
  <c r="N17"/>
  <c r="O17"/>
  <c r="P17"/>
  <c r="N18"/>
  <c r="O18"/>
  <c r="P18"/>
  <c r="N19"/>
  <c r="O19"/>
  <c r="P19"/>
  <c r="N20"/>
  <c r="O20"/>
  <c r="P20"/>
  <c r="N21"/>
  <c r="O21"/>
  <c r="P21"/>
  <c r="N22"/>
  <c r="O22"/>
  <c r="P22"/>
  <c r="N23"/>
  <c r="O23"/>
  <c r="P23"/>
  <c r="N24"/>
  <c r="O24"/>
  <c r="P24"/>
  <c r="N25"/>
  <c r="O25"/>
  <c r="P25"/>
  <c r="N26"/>
  <c r="O26"/>
  <c r="P26"/>
  <c r="N27"/>
  <c r="O27"/>
  <c r="P27"/>
  <c r="N28"/>
  <c r="O28"/>
  <c r="P28"/>
  <c r="N29"/>
  <c r="O29"/>
  <c r="P29"/>
  <c r="N30"/>
  <c r="O30"/>
  <c r="P30"/>
  <c r="N31"/>
  <c r="O31"/>
  <c r="P31"/>
  <c r="N32"/>
  <c r="O32"/>
  <c r="P32"/>
  <c r="N33"/>
  <c r="O33"/>
  <c r="P33"/>
  <c r="N34"/>
  <c r="O34"/>
  <c r="P34"/>
  <c r="N35"/>
  <c r="O35"/>
  <c r="P35"/>
  <c r="N36"/>
  <c r="O36"/>
  <c r="P36"/>
  <c r="N37"/>
  <c r="O37"/>
  <c r="P37"/>
  <c r="N38"/>
  <c r="O38"/>
  <c r="P38"/>
  <c r="N39"/>
  <c r="O39"/>
  <c r="P39"/>
  <c r="N40"/>
  <c r="O40"/>
  <c r="P40"/>
  <c r="N41"/>
  <c r="O41"/>
  <c r="P41"/>
  <c r="N42"/>
  <c r="O42"/>
  <c r="P42"/>
  <c r="N43"/>
  <c r="O43"/>
  <c r="P43"/>
  <c r="N44"/>
  <c r="O44"/>
  <c r="P44"/>
  <c r="N45"/>
  <c r="O45"/>
  <c r="P45"/>
  <c r="N46"/>
  <c r="O46"/>
  <c r="P46"/>
  <c r="N47"/>
  <c r="O47"/>
  <c r="P47"/>
  <c r="N48"/>
  <c r="O48"/>
  <c r="P48"/>
  <c r="N49"/>
  <c r="O49"/>
  <c r="P49"/>
  <c r="N50"/>
  <c r="O50"/>
  <c r="P50"/>
  <c r="N51"/>
  <c r="O51"/>
  <c r="P51"/>
  <c r="N52"/>
  <c r="O52"/>
  <c r="P52"/>
  <c r="N53"/>
  <c r="O53"/>
  <c r="P53"/>
  <c r="N54"/>
  <c r="O54"/>
  <c r="P54"/>
  <c r="N55"/>
  <c r="O55"/>
  <c r="P55"/>
  <c r="N56"/>
  <c r="O56"/>
  <c r="P56"/>
  <c r="N57"/>
  <c r="O57"/>
  <c r="P57"/>
  <c r="N58"/>
  <c r="O58"/>
  <c r="P58"/>
  <c r="N59"/>
  <c r="O59"/>
  <c r="P59"/>
  <c r="N60"/>
  <c r="O60"/>
  <c r="P60"/>
  <c r="P8"/>
  <c r="O8"/>
  <c r="N8"/>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9"/>
  <c r="M8"/>
  <c r="L10"/>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9"/>
  <c r="L8"/>
  <c r="B2"/>
  <c r="O8" i="31"/>
  <c r="E8"/>
  <c r="E4" i="18"/>
  <c r="O4"/>
  <c r="N5" i="11"/>
  <c r="M5"/>
  <c r="N33" i="31" s="1"/>
  <c r="L5" i="11"/>
  <c r="K5"/>
  <c r="J5"/>
  <c r="D8" i="5"/>
  <c r="D9"/>
  <c r="L9" s="1"/>
  <c r="D10"/>
  <c r="D11"/>
  <c r="N11" s="1"/>
  <c r="D12"/>
  <c r="D13"/>
  <c r="N13" s="1"/>
  <c r="D14"/>
  <c r="D15"/>
  <c r="D16"/>
  <c r="D17"/>
  <c r="D18"/>
  <c r="D19"/>
  <c r="L19" s="1"/>
  <c r="D20"/>
  <c r="O20" s="1"/>
  <c r="D21"/>
  <c r="N21" s="1"/>
  <c r="D22"/>
  <c r="L22" s="1"/>
  <c r="D23"/>
  <c r="N23" s="1"/>
  <c r="D24"/>
  <c r="D25"/>
  <c r="N25" s="1"/>
  <c r="D26"/>
  <c r="D27"/>
  <c r="N27" s="1"/>
  <c r="D28"/>
  <c r="D29"/>
  <c r="N29" s="1"/>
  <c r="D30"/>
  <c r="L30" s="1"/>
  <c r="D31"/>
  <c r="N31" s="1"/>
  <c r="D32"/>
  <c r="D33"/>
  <c r="N33" s="1"/>
  <c r="D34"/>
  <c r="D35"/>
  <c r="N35" s="1"/>
  <c r="D36"/>
  <c r="O36" s="1"/>
  <c r="D37"/>
  <c r="N37" s="1"/>
  <c r="D38"/>
  <c r="D39"/>
  <c r="N39" s="1"/>
  <c r="D40"/>
  <c r="N40" s="1"/>
  <c r="D41"/>
  <c r="O41" s="1"/>
  <c r="D42"/>
  <c r="P42" s="1"/>
  <c r="D43"/>
  <c r="O43" s="1"/>
  <c r="D44"/>
  <c r="D45"/>
  <c r="O45" s="1"/>
  <c r="D46"/>
  <c r="P46" s="1"/>
  <c r="D47"/>
  <c r="O47" s="1"/>
  <c r="D48"/>
  <c r="N48" s="1"/>
  <c r="D49"/>
  <c r="O49" s="1"/>
  <c r="D50"/>
  <c r="D51"/>
  <c r="O51" s="1"/>
  <c r="D52"/>
  <c r="O52" s="1"/>
  <c r="D53"/>
  <c r="L53" s="1"/>
  <c r="D54"/>
  <c r="D55"/>
  <c r="L55" s="1"/>
  <c r="D56"/>
  <c r="D57"/>
  <c r="N57" s="1"/>
  <c r="D58"/>
  <c r="D59"/>
  <c r="L59" s="1"/>
  <c r="D60"/>
  <c r="O60" s="1"/>
  <c r="B2"/>
  <c r="C2" s="1"/>
  <c r="E6" i="11"/>
  <c r="F8" i="5"/>
  <c r="E47" i="11"/>
  <c r="F47"/>
  <c r="F9" i="5" s="1"/>
  <c r="E88" i="11"/>
  <c r="F88"/>
  <c r="F10" i="5" s="1"/>
  <c r="E129" i="11"/>
  <c r="F129"/>
  <c r="F11" i="5" s="1"/>
  <c r="E170" i="11"/>
  <c r="B196" s="1"/>
  <c r="F170"/>
  <c r="F12" i="5" s="1"/>
  <c r="E211" i="11"/>
  <c r="F211"/>
  <c r="F13" i="5" s="1"/>
  <c r="E252" i="11"/>
  <c r="F252"/>
  <c r="F14" i="5" s="1"/>
  <c r="E293" i="11"/>
  <c r="F293"/>
  <c r="F15" i="5" s="1"/>
  <c r="E334" i="11"/>
  <c r="F334"/>
  <c r="F16" i="5" s="1"/>
  <c r="E375" i="11"/>
  <c r="B401" s="1"/>
  <c r="F375"/>
  <c r="F17" i="5" s="1"/>
  <c r="E416" i="11"/>
  <c r="F416"/>
  <c r="F18" i="5" s="1"/>
  <c r="E457" i="11"/>
  <c r="F457"/>
  <c r="F19" i="5" s="1"/>
  <c r="E498" i="11"/>
  <c r="F498"/>
  <c r="F20" i="5" s="1"/>
  <c r="E539" i="11"/>
  <c r="F539"/>
  <c r="F21" i="5" s="1"/>
  <c r="E580" i="11"/>
  <c r="F580"/>
  <c r="F22" i="5" s="1"/>
  <c r="E621" i="11"/>
  <c r="F621"/>
  <c r="F23" i="5" s="1"/>
  <c r="E662" i="11"/>
  <c r="B681" s="1"/>
  <c r="F662"/>
  <c r="F24" i="5" s="1"/>
  <c r="E703" i="11"/>
  <c r="F703"/>
  <c r="F25" i="5" s="1"/>
  <c r="E744" i="11"/>
  <c r="F744"/>
  <c r="F26" i="5" s="1"/>
  <c r="E785" i="11"/>
  <c r="F785"/>
  <c r="F27" i="5" s="1"/>
  <c r="E826" i="11"/>
  <c r="F826"/>
  <c r="F28" i="5" s="1"/>
  <c r="E867" i="11"/>
  <c r="F867"/>
  <c r="F29" i="5" s="1"/>
  <c r="E908" i="11"/>
  <c r="F908"/>
  <c r="F30" i="5" s="1"/>
  <c r="E949" i="11"/>
  <c r="F949"/>
  <c r="F31" i="5" s="1"/>
  <c r="E990" i="11"/>
  <c r="F990"/>
  <c r="F32" i="5" s="1"/>
  <c r="E1031" i="11"/>
  <c r="F1031"/>
  <c r="F33" i="5" s="1"/>
  <c r="E1072" i="11"/>
  <c r="F1072"/>
  <c r="F34" i="5" s="1"/>
  <c r="E1113" i="11"/>
  <c r="F1113"/>
  <c r="F35" i="5" s="1"/>
  <c r="E1154" i="11"/>
  <c r="F1154"/>
  <c r="F36" i="5" s="1"/>
  <c r="E1195" i="11"/>
  <c r="F1195"/>
  <c r="F37" i="5" s="1"/>
  <c r="E1236" i="11"/>
  <c r="F1236"/>
  <c r="F38" i="5" s="1"/>
  <c r="E1277" i="11"/>
  <c r="F1277"/>
  <c r="F39" i="5" s="1"/>
  <c r="E1318" i="11"/>
  <c r="F1318"/>
  <c r="F40" i="5" s="1"/>
  <c r="E1359" i="11"/>
  <c r="F1359"/>
  <c r="F41" i="5" s="1"/>
  <c r="E1400" i="11"/>
  <c r="F1400"/>
  <c r="F42" i="5" s="1"/>
  <c r="E1441" i="11"/>
  <c r="F1441"/>
  <c r="F43" i="5" s="1"/>
  <c r="E1482" i="11"/>
  <c r="F1482"/>
  <c r="F44" i="5" s="1"/>
  <c r="E1523" i="11"/>
  <c r="F1523"/>
  <c r="F45" i="5" s="1"/>
  <c r="E1564" i="11"/>
  <c r="F1564"/>
  <c r="F46" i="5" s="1"/>
  <c r="E1605" i="11"/>
  <c r="F1605"/>
  <c r="F47" i="5" s="1"/>
  <c r="E1646" i="11"/>
  <c r="A1646" s="1"/>
  <c r="F1646"/>
  <c r="F48" i="5" s="1"/>
  <c r="E1687" i="11"/>
  <c r="F1687"/>
  <c r="F49" i="5" s="1"/>
  <c r="E1728" i="11"/>
  <c r="F1728"/>
  <c r="F50" i="5" s="1"/>
  <c r="E1769" i="11"/>
  <c r="F1769"/>
  <c r="F51" i="5" s="1"/>
  <c r="E1810" i="11"/>
  <c r="F1810"/>
  <c r="F52" i="5" s="1"/>
  <c r="E1851" i="11"/>
  <c r="F1851"/>
  <c r="F53" i="5" s="1"/>
  <c r="E1892" i="11"/>
  <c r="F1892"/>
  <c r="F54" i="5" s="1"/>
  <c r="E1933" i="11"/>
  <c r="F1933"/>
  <c r="F55" i="5" s="1"/>
  <c r="E1974" i="11"/>
  <c r="F1974"/>
  <c r="F56" i="5" s="1"/>
  <c r="E2015" i="11"/>
  <c r="F2015"/>
  <c r="F57" i="5" s="1"/>
  <c r="E2056" i="11"/>
  <c r="F2056"/>
  <c r="F58" i="5" s="1"/>
  <c r="E2097" i="11"/>
  <c r="F2097"/>
  <c r="F59" i="5" s="1"/>
  <c r="E2138" i="11"/>
  <c r="F2138"/>
  <c r="F60" i="5" s="1"/>
  <c r="P16"/>
  <c r="L12"/>
  <c r="B1240" i="11"/>
  <c r="A1260"/>
  <c r="O40" i="5"/>
  <c r="B1335" i="11"/>
  <c r="A77"/>
  <c r="M30" i="5"/>
  <c r="A212" i="11"/>
  <c r="P38" i="5"/>
  <c r="B44" i="11"/>
  <c r="A747"/>
  <c r="E43" i="5"/>
  <c r="B43" s="1"/>
  <c r="A1875" i="11"/>
  <c r="B856"/>
  <c r="O42" i="5"/>
  <c r="M22"/>
  <c r="P30"/>
  <c r="N36"/>
  <c r="L42"/>
  <c r="A485" i="11"/>
  <c r="A741"/>
  <c r="B544"/>
  <c r="B1593"/>
  <c r="B575"/>
  <c r="A477"/>
  <c r="B552"/>
  <c r="B429"/>
  <c r="A1895"/>
  <c r="B564"/>
  <c r="A1908"/>
  <c r="B571"/>
  <c r="B441"/>
  <c r="A449"/>
  <c r="A776"/>
  <c r="E55" i="27"/>
  <c r="P20" i="5"/>
  <c r="P34"/>
  <c r="O33" i="31"/>
  <c r="M33"/>
  <c r="A2113" i="11"/>
  <c r="B2111"/>
  <c r="A1992"/>
  <c r="A1858"/>
  <c r="A1874"/>
  <c r="A1890"/>
  <c r="A1878"/>
  <c r="A1863"/>
  <c r="A1879"/>
  <c r="B1851"/>
  <c r="A1854"/>
  <c r="A1867"/>
  <c r="A1731"/>
  <c r="B1687"/>
  <c r="E49" i="27"/>
  <c r="C49" s="1"/>
  <c r="B1633" i="11"/>
  <c r="B1608"/>
  <c r="B1400"/>
  <c r="A1432"/>
  <c r="A1334"/>
  <c r="A1339"/>
  <c r="A1333"/>
  <c r="B1341"/>
  <c r="B1280"/>
  <c r="B1312"/>
  <c r="A1288"/>
  <c r="B1229"/>
  <c r="B1203"/>
  <c r="B1199"/>
  <c r="B1163"/>
  <c r="A1150"/>
  <c r="B1126"/>
  <c r="B1085"/>
  <c r="A1075"/>
  <c r="B1041"/>
  <c r="B956"/>
  <c r="A984"/>
  <c r="B909"/>
  <c r="B608"/>
  <c r="A515"/>
  <c r="B367"/>
  <c r="B360"/>
  <c r="A352"/>
  <c r="A290"/>
  <c r="B217"/>
  <c r="B234"/>
  <c r="A242"/>
  <c r="E13" i="27"/>
  <c r="A13" s="1"/>
  <c r="A165" i="11"/>
  <c r="A232"/>
  <c r="B224"/>
  <c r="A370"/>
  <c r="A338"/>
  <c r="B346"/>
  <c r="A1110"/>
  <c r="A1286"/>
  <c r="B1314"/>
  <c r="B1282"/>
  <c r="A1416"/>
  <c r="A1687"/>
  <c r="A1716"/>
  <c r="B1724"/>
  <c r="B1339"/>
  <c r="A1767"/>
  <c r="A1329"/>
  <c r="A1414"/>
  <c r="A924"/>
  <c r="E37" i="27"/>
  <c r="A37" s="1"/>
  <c r="B1361" i="11"/>
  <c r="A1557"/>
  <c r="B1155"/>
  <c r="B942"/>
  <c r="B910"/>
  <c r="A1411"/>
  <c r="A1406"/>
  <c r="A1511"/>
  <c r="A1977"/>
  <c r="A2159"/>
  <c r="B2166"/>
  <c r="B2099"/>
  <c r="B2115"/>
  <c r="B2131"/>
  <c r="A2109"/>
  <c r="A2125"/>
  <c r="A2168"/>
  <c r="B1231"/>
  <c r="A936"/>
  <c r="A1359"/>
  <c r="E31" i="27"/>
  <c r="A31" s="1"/>
  <c r="B233" i="11"/>
  <c r="A282"/>
  <c r="B315"/>
  <c r="B1293"/>
  <c r="B1381"/>
  <c r="B1551"/>
  <c r="A988"/>
  <c r="A956"/>
  <c r="B1201"/>
  <c r="A596"/>
  <c r="B972"/>
  <c r="A1315"/>
  <c r="A1811"/>
  <c r="B2102"/>
  <c r="B1092"/>
  <c r="B1208"/>
  <c r="B1213"/>
  <c r="A1943"/>
  <c r="A1959"/>
  <c r="E55" i="5"/>
  <c r="A2042" i="11"/>
  <c r="A2050"/>
  <c r="A2019"/>
  <c r="A2027"/>
  <c r="A2035"/>
  <c r="A2043"/>
  <c r="A2051"/>
  <c r="B2044"/>
  <c r="B2028"/>
  <c r="B2049"/>
  <c r="A2034"/>
  <c r="A2026"/>
  <c r="A2018"/>
  <c r="A1912"/>
  <c r="A1462"/>
  <c r="A1956"/>
  <c r="B2023"/>
  <c r="B2043"/>
  <c r="A2074"/>
  <c r="B1854"/>
  <c r="B1871"/>
  <c r="A1847"/>
  <c r="A1815"/>
  <c r="A1793"/>
  <c r="A1597"/>
  <c r="A1565"/>
  <c r="B1587"/>
  <c r="A1559"/>
  <c r="A1543"/>
  <c r="A1527"/>
  <c r="A1537"/>
  <c r="B1553"/>
  <c r="B1537"/>
  <c r="E45" i="27"/>
  <c r="A45" s="1"/>
  <c r="B1438" i="11"/>
  <c r="E41" i="5"/>
  <c r="B1392" i="11"/>
  <c r="B1384"/>
  <c r="B1376"/>
  <c r="B1368"/>
  <c r="B1360"/>
  <c r="A1383"/>
  <c r="A1367"/>
  <c r="A1394"/>
  <c r="A1386"/>
  <c r="A1378"/>
  <c r="A1370"/>
  <c r="A1362"/>
  <c r="A1127"/>
  <c r="B1087"/>
  <c r="B1103"/>
  <c r="B1078"/>
  <c r="B1094"/>
  <c r="B1110"/>
  <c r="B1097"/>
  <c r="B1088"/>
  <c r="B1036"/>
  <c r="A955"/>
  <c r="A963"/>
  <c r="A971"/>
  <c r="A979"/>
  <c r="A987"/>
  <c r="B955"/>
  <c r="B963"/>
  <c r="B971"/>
  <c r="B979"/>
  <c r="B987"/>
  <c r="A911"/>
  <c r="A943"/>
  <c r="B947"/>
  <c r="B939"/>
  <c r="B931"/>
  <c r="B923"/>
  <c r="B915"/>
  <c r="B746"/>
  <c r="B754"/>
  <c r="B762"/>
  <c r="B770"/>
  <c r="B778"/>
  <c r="B747"/>
  <c r="B755"/>
  <c r="B763"/>
  <c r="B771"/>
  <c r="B779"/>
  <c r="A586"/>
  <c r="A602"/>
  <c r="A618"/>
  <c r="B594"/>
  <c r="B610"/>
  <c r="B463"/>
  <c r="B479"/>
  <c r="B495"/>
  <c r="A471"/>
  <c r="A487"/>
  <c r="B416"/>
  <c r="B420"/>
  <c r="B424"/>
  <c r="B428"/>
  <c r="B432"/>
  <c r="B436"/>
  <c r="B440"/>
  <c r="B444"/>
  <c r="B448"/>
  <c r="B452"/>
  <c r="A416"/>
  <c r="A420"/>
  <c r="A424"/>
  <c r="A428"/>
  <c r="A432"/>
  <c r="A436"/>
  <c r="A440"/>
  <c r="A444"/>
  <c r="A448"/>
  <c r="A452"/>
  <c r="B252"/>
  <c r="B262"/>
  <c r="B278"/>
  <c r="A254"/>
  <c r="A270"/>
  <c r="A284"/>
  <c r="E13" i="5"/>
  <c r="B223" i="11"/>
  <c r="B239"/>
  <c r="A215"/>
  <c r="A231"/>
  <c r="A247"/>
  <c r="A122"/>
  <c r="A114"/>
  <c r="A106"/>
  <c r="A98"/>
  <c r="A90"/>
  <c r="A93"/>
  <c r="A101"/>
  <c r="A109"/>
  <c r="A117"/>
  <c r="A125"/>
  <c r="B70"/>
  <c r="B55"/>
  <c r="E9" i="5"/>
  <c r="C9" s="1"/>
  <c r="A1109" i="11"/>
  <c r="A1101"/>
  <c r="A1093"/>
  <c r="A1085"/>
  <c r="A1077"/>
  <c r="A1108"/>
  <c r="A1100"/>
  <c r="A1092"/>
  <c r="A1084"/>
  <c r="A1076"/>
  <c r="B1419"/>
  <c r="B1429"/>
  <c r="B1412"/>
  <c r="B1428"/>
  <c r="A1420"/>
  <c r="A1424"/>
  <c r="B1579"/>
  <c r="A1580"/>
  <c r="B1042"/>
  <c r="B1058"/>
  <c r="A1889"/>
  <c r="A1881"/>
  <c r="A1873"/>
  <c r="A1865"/>
  <c r="A1857"/>
  <c r="B1602"/>
  <c r="B1594"/>
  <c r="B1586"/>
  <c r="B1578"/>
  <c r="B1570"/>
  <c r="B1116"/>
  <c r="B1124"/>
  <c r="B1132"/>
  <c r="B1140"/>
  <c r="B1148"/>
  <c r="A1116"/>
  <c r="A1124"/>
  <c r="A1132"/>
  <c r="A1140"/>
  <c r="A1148"/>
  <c r="B1037"/>
  <c r="B1053"/>
  <c r="B1069"/>
  <c r="A1888"/>
  <c r="A1880"/>
  <c r="A1872"/>
  <c r="A1864"/>
  <c r="A1856"/>
  <c r="E53" i="27"/>
  <c r="A53" s="1"/>
  <c r="E46"/>
  <c r="B46" s="1"/>
  <c r="B1567" i="11"/>
  <c r="B1581"/>
  <c r="A2088"/>
  <c r="A1578"/>
  <c r="A1594"/>
  <c r="B1601"/>
  <c r="E46" i="5"/>
  <c r="M9"/>
  <c r="E45"/>
  <c r="B944" i="11"/>
  <c r="B936"/>
  <c r="B928"/>
  <c r="B920"/>
  <c r="B912"/>
  <c r="A1062"/>
  <c r="A1069"/>
  <c r="A1037"/>
  <c r="A1405"/>
  <c r="A1413"/>
  <c r="A1421"/>
  <c r="A1429"/>
  <c r="A1437"/>
  <c r="A1410"/>
  <c r="A1426"/>
  <c r="B1433"/>
  <c r="B1995"/>
  <c r="A2085"/>
  <c r="B1425"/>
  <c r="A910"/>
  <c r="A918"/>
  <c r="A926"/>
  <c r="A934"/>
  <c r="A942"/>
  <c r="B1437"/>
  <c r="A80"/>
  <c r="A48"/>
  <c r="B122"/>
  <c r="B114"/>
  <c r="B106"/>
  <c r="B98"/>
  <c r="B90"/>
  <c r="A55"/>
  <c r="B89"/>
  <c r="B97"/>
  <c r="B105"/>
  <c r="B113"/>
  <c r="B121"/>
  <c r="A908"/>
  <c r="B612"/>
  <c r="B580"/>
  <c r="E26" i="27"/>
  <c r="A26" s="1"/>
  <c r="A245" i="11"/>
  <c r="A229"/>
  <c r="A213"/>
  <c r="B237"/>
  <c r="B221"/>
  <c r="A274"/>
  <c r="B282"/>
  <c r="B455"/>
  <c r="B447"/>
  <c r="B439"/>
  <c r="B431"/>
  <c r="B423"/>
  <c r="A455"/>
  <c r="A447"/>
  <c r="A439"/>
  <c r="A431"/>
  <c r="A423"/>
  <c r="E18" i="27"/>
  <c r="C18" s="1"/>
  <c r="A489" i="11"/>
  <c r="A473"/>
  <c r="A457"/>
  <c r="B481"/>
  <c r="B465"/>
  <c r="B1363"/>
  <c r="B1371"/>
  <c r="B1379"/>
  <c r="B1387"/>
  <c r="B1395"/>
  <c r="B1539"/>
  <c r="B1555"/>
  <c r="A1804"/>
  <c r="B1879"/>
  <c r="A986"/>
  <c r="A978"/>
  <c r="A970"/>
  <c r="A962"/>
  <c r="A954"/>
  <c r="B1135"/>
  <c r="A608"/>
  <c r="A782"/>
  <c r="A774"/>
  <c r="A766"/>
  <c r="A758"/>
  <c r="A750"/>
  <c r="A781"/>
  <c r="A773"/>
  <c r="A765"/>
  <c r="A757"/>
  <c r="A749"/>
  <c r="B986"/>
  <c r="B978"/>
  <c r="B970"/>
  <c r="B962"/>
  <c r="B954"/>
  <c r="A1361"/>
  <c r="A1377"/>
  <c r="A1393"/>
  <c r="A1533"/>
  <c r="A1569"/>
  <c r="A1777"/>
  <c r="A915"/>
  <c r="B1084"/>
  <c r="B1093"/>
  <c r="B1476"/>
  <c r="B1444"/>
  <c r="A1326"/>
  <c r="B1346"/>
  <c r="A1291"/>
  <c r="B1271"/>
  <c r="A1243"/>
  <c r="A1251"/>
  <c r="A1259"/>
  <c r="A1267"/>
  <c r="A1275"/>
  <c r="B1221"/>
  <c r="A1224"/>
  <c r="B1198"/>
  <c r="B1206"/>
  <c r="B1214"/>
  <c r="B1222"/>
  <c r="B1230"/>
  <c r="B1187"/>
  <c r="A1157"/>
  <c r="A1173"/>
  <c r="A1189"/>
  <c r="B1758"/>
  <c r="B1742"/>
  <c r="B1762"/>
  <c r="B1730"/>
  <c r="B1753"/>
  <c r="B1738"/>
  <c r="B1743"/>
  <c r="A1752"/>
  <c r="A1736"/>
  <c r="B1757"/>
  <c r="A1728"/>
  <c r="A1733"/>
  <c r="A1741"/>
  <c r="A1749"/>
  <c r="A1757"/>
  <c r="A1765"/>
  <c r="A1746"/>
  <c r="B1754"/>
  <c r="A1723"/>
  <c r="A1707"/>
  <c r="A1691"/>
  <c r="B1713"/>
  <c r="B1697"/>
  <c r="A1711"/>
  <c r="B1717"/>
  <c r="A1703"/>
  <c r="B1693"/>
  <c r="B1726"/>
  <c r="B1718"/>
  <c r="B1710"/>
  <c r="B1702"/>
  <c r="B1694"/>
  <c r="E48" i="27"/>
  <c r="A1656" i="11"/>
  <c r="A1616"/>
  <c r="B1625"/>
  <c r="B1630"/>
  <c r="A1637"/>
  <c r="A1621"/>
  <c r="B1617"/>
  <c r="A1617"/>
  <c r="A1610"/>
  <c r="A1626"/>
  <c r="A1642"/>
  <c r="B1632"/>
  <c r="B1492"/>
  <c r="B1486"/>
  <c r="B1518"/>
  <c r="A1496"/>
  <c r="B1489"/>
  <c r="A1520"/>
  <c r="B1485"/>
  <c r="B1505"/>
  <c r="B1521"/>
  <c r="A1507"/>
  <c r="A1491"/>
  <c r="A1486"/>
  <c r="B884"/>
  <c r="B901"/>
  <c r="B885"/>
  <c r="B869"/>
  <c r="B905"/>
  <c r="B873"/>
  <c r="A859"/>
  <c r="B858"/>
  <c r="B850"/>
  <c r="B842"/>
  <c r="B834"/>
  <c r="B826"/>
  <c r="A834"/>
  <c r="A842"/>
  <c r="A850"/>
  <c r="A858"/>
  <c r="B827"/>
  <c r="A821"/>
  <c r="B786"/>
  <c r="B790"/>
  <c r="B794"/>
  <c r="B798"/>
  <c r="B802"/>
  <c r="B821"/>
  <c r="B817"/>
  <c r="B813"/>
  <c r="B809"/>
  <c r="B805"/>
  <c r="B801"/>
  <c r="B797"/>
  <c r="B793"/>
  <c r="B789"/>
  <c r="E27" i="27"/>
  <c r="B785" i="11"/>
  <c r="A793"/>
  <c r="A801"/>
  <c r="A818"/>
  <c r="A810"/>
  <c r="A802"/>
  <c r="A794"/>
  <c r="A786"/>
  <c r="B810"/>
  <c r="A795"/>
  <c r="A816"/>
  <c r="A800"/>
  <c r="A785"/>
  <c r="B818"/>
  <c r="E25" i="5"/>
  <c r="B706" i="11"/>
  <c r="B710"/>
  <c r="B714"/>
  <c r="B718"/>
  <c r="B722"/>
  <c r="B726"/>
  <c r="B730"/>
  <c r="B734"/>
  <c r="B738"/>
  <c r="B742"/>
  <c r="A740"/>
  <c r="A736"/>
  <c r="A732"/>
  <c r="A728"/>
  <c r="A724"/>
  <c r="A720"/>
  <c r="A716"/>
  <c r="A712"/>
  <c r="A708"/>
  <c r="A704"/>
  <c r="B703"/>
  <c r="A711"/>
  <c r="A719"/>
  <c r="A727"/>
  <c r="A735"/>
  <c r="B739"/>
  <c r="B731"/>
  <c r="B723"/>
  <c r="B715"/>
  <c r="B707"/>
  <c r="A713"/>
  <c r="A729"/>
  <c r="B741"/>
  <c r="B725"/>
  <c r="B709"/>
  <c r="A697"/>
  <c r="B632"/>
  <c r="A632"/>
  <c r="A648"/>
  <c r="A624"/>
  <c r="A656"/>
  <c r="A539"/>
  <c r="A543"/>
  <c r="A547"/>
  <c r="A551"/>
  <c r="A555"/>
  <c r="A559"/>
  <c r="A563"/>
  <c r="A567"/>
  <c r="A571"/>
  <c r="A575"/>
  <c r="E21" i="27"/>
  <c r="C21" s="1"/>
  <c r="A540" i="11"/>
  <c r="A542"/>
  <c r="A544"/>
  <c r="A546"/>
  <c r="A548"/>
  <c r="A550"/>
  <c r="A552"/>
  <c r="A554"/>
  <c r="A556"/>
  <c r="A558"/>
  <c r="A560"/>
  <c r="A562"/>
  <c r="A564"/>
  <c r="A566"/>
  <c r="A541"/>
  <c r="A549"/>
  <c r="A557"/>
  <c r="A565"/>
  <c r="A573"/>
  <c r="B541"/>
  <c r="B545"/>
  <c r="B549"/>
  <c r="B553"/>
  <c r="B557"/>
  <c r="B561"/>
  <c r="B565"/>
  <c r="A568"/>
  <c r="A570"/>
  <c r="A572"/>
  <c r="A574"/>
  <c r="A576"/>
  <c r="A578"/>
  <c r="A545"/>
  <c r="A561"/>
  <c r="A577"/>
  <c r="B539"/>
  <c r="B547"/>
  <c r="B555"/>
  <c r="B563"/>
  <c r="B569"/>
  <c r="B573"/>
  <c r="B577"/>
  <c r="E21" i="5"/>
  <c r="B21" s="1"/>
  <c r="B542" i="11"/>
  <c r="B546"/>
  <c r="B550"/>
  <c r="B554"/>
  <c r="B558"/>
  <c r="B562"/>
  <c r="B566"/>
  <c r="B570"/>
  <c r="B574"/>
  <c r="B578"/>
  <c r="A393"/>
  <c r="A409"/>
  <c r="A339"/>
  <c r="A351"/>
  <c r="B343"/>
  <c r="A359"/>
  <c r="B335"/>
  <c r="E15" i="27"/>
  <c r="B15" s="1"/>
  <c r="A296" i="11"/>
  <c r="A300"/>
  <c r="A304"/>
  <c r="A308"/>
  <c r="A312"/>
  <c r="A316"/>
  <c r="A320"/>
  <c r="A324"/>
  <c r="A328"/>
  <c r="A332"/>
  <c r="B296"/>
  <c r="B300"/>
  <c r="B304"/>
  <c r="B308"/>
  <c r="B312"/>
  <c r="B316"/>
  <c r="B320"/>
  <c r="B324"/>
  <c r="B328"/>
  <c r="B332"/>
  <c r="B297"/>
  <c r="B305"/>
  <c r="B313"/>
  <c r="B321"/>
  <c r="B329"/>
  <c r="A297"/>
  <c r="A305"/>
  <c r="A313"/>
  <c r="A321"/>
  <c r="A329"/>
  <c r="B303"/>
  <c r="B319"/>
  <c r="A295"/>
  <c r="A311"/>
  <c r="A327"/>
  <c r="B191"/>
  <c r="E12" i="5"/>
  <c r="A12" s="1"/>
  <c r="A141" i="11"/>
  <c r="A148"/>
  <c r="A164"/>
  <c r="A152"/>
  <c r="A40"/>
  <c r="A24"/>
  <c r="A8"/>
  <c r="B8"/>
  <c r="B16"/>
  <c r="B24"/>
  <c r="B32"/>
  <c r="B40"/>
  <c r="A32"/>
  <c r="B20"/>
  <c r="B36"/>
  <c r="M60" i="5"/>
  <c r="L60"/>
  <c r="M58"/>
  <c r="O58"/>
  <c r="M56"/>
  <c r="M54"/>
  <c r="N54"/>
  <c r="O54"/>
  <c r="L52"/>
  <c r="M52"/>
  <c r="M50"/>
  <c r="P50"/>
  <c r="O48"/>
  <c r="M48"/>
  <c r="M46"/>
  <c r="L46"/>
  <c r="O44"/>
  <c r="N44"/>
  <c r="M44"/>
  <c r="M42"/>
  <c r="N42"/>
  <c r="M40"/>
  <c r="L40"/>
  <c r="P40"/>
  <c r="O38"/>
  <c r="N38"/>
  <c r="M36"/>
  <c r="L36"/>
  <c r="P36"/>
  <c r="O34"/>
  <c r="N34"/>
  <c r="M32"/>
  <c r="L32"/>
  <c r="P32"/>
  <c r="O30"/>
  <c r="N30"/>
  <c r="M28"/>
  <c r="L28"/>
  <c r="P28"/>
  <c r="M26"/>
  <c r="L26"/>
  <c r="P26"/>
  <c r="O24"/>
  <c r="N24"/>
  <c r="O22"/>
  <c r="N22"/>
  <c r="M20"/>
  <c r="L20"/>
  <c r="N20"/>
  <c r="M18"/>
  <c r="L18"/>
  <c r="P18"/>
  <c r="O16"/>
  <c r="N16"/>
  <c r="M14"/>
  <c r="L14"/>
  <c r="P14"/>
  <c r="O12"/>
  <c r="N12"/>
  <c r="M10"/>
  <c r="L10"/>
  <c r="P10"/>
  <c r="P8"/>
  <c r="O29" i="18"/>
  <c r="P52" i="5"/>
  <c r="L56"/>
  <c r="N58"/>
  <c r="P60"/>
  <c r="A9"/>
  <c r="M11"/>
  <c r="P13"/>
  <c r="L15"/>
  <c r="O19"/>
  <c r="P21"/>
  <c r="L23"/>
  <c r="A1648" i="11"/>
  <c r="A1664"/>
  <c r="A1680"/>
  <c r="A1679"/>
  <c r="A1663"/>
  <c r="A1647"/>
  <c r="B1628"/>
  <c r="A1640"/>
  <c r="A1624"/>
  <c r="A1608"/>
  <c r="B1023"/>
  <c r="B1007"/>
  <c r="A1005"/>
  <c r="A1021"/>
  <c r="B870"/>
  <c r="B874"/>
  <c r="B878"/>
  <c r="B882"/>
  <c r="B886"/>
  <c r="B890"/>
  <c r="B894"/>
  <c r="B898"/>
  <c r="B902"/>
  <c r="B906"/>
  <c r="A906"/>
  <c r="A904"/>
  <c r="A902"/>
  <c r="A900"/>
  <c r="A898"/>
  <c r="A896"/>
  <c r="A894"/>
  <c r="A892"/>
  <c r="A890"/>
  <c r="A888"/>
  <c r="A886"/>
  <c r="A884"/>
  <c r="A882"/>
  <c r="A880"/>
  <c r="A878"/>
  <c r="A876"/>
  <c r="A874"/>
  <c r="A872"/>
  <c r="A870"/>
  <c r="A868"/>
  <c r="E29" i="27"/>
  <c r="A29" s="1"/>
  <c r="B865" i="11"/>
  <c r="B833"/>
  <c r="A843"/>
  <c r="B677"/>
  <c r="A663"/>
  <c r="A679"/>
  <c r="B622"/>
  <c r="B628"/>
  <c r="B636"/>
  <c r="B644"/>
  <c r="B652"/>
  <c r="B660"/>
  <c r="A622"/>
  <c r="A626"/>
  <c r="A630"/>
  <c r="A634"/>
  <c r="A638"/>
  <c r="A642"/>
  <c r="A646"/>
  <c r="A650"/>
  <c r="A654"/>
  <c r="A658"/>
  <c r="B375"/>
  <c r="B381"/>
  <c r="B389"/>
  <c r="B397"/>
  <c r="B405"/>
  <c r="B413"/>
  <c r="A381"/>
  <c r="A389"/>
  <c r="A397"/>
  <c r="A405"/>
  <c r="A413"/>
  <c r="B203"/>
  <c r="B199"/>
  <c r="B183"/>
  <c r="B172"/>
  <c r="B188"/>
  <c r="B204"/>
  <c r="A167"/>
  <c r="A163"/>
  <c r="A159"/>
  <c r="A155"/>
  <c r="A151"/>
  <c r="A147"/>
  <c r="A143"/>
  <c r="A139"/>
  <c r="A135"/>
  <c r="A131"/>
  <c r="A130"/>
  <c r="A134"/>
  <c r="A138"/>
  <c r="A142"/>
  <c r="A146"/>
  <c r="B45"/>
  <c r="A42"/>
  <c r="A38"/>
  <c r="A34"/>
  <c r="A30"/>
  <c r="A26"/>
  <c r="A22"/>
  <c r="A18"/>
  <c r="A14"/>
  <c r="A10"/>
  <c r="B2126"/>
  <c r="B2110"/>
  <c r="A2130"/>
  <c r="A2114"/>
  <c r="A2098"/>
  <c r="E59" i="27"/>
  <c r="B59" s="1"/>
  <c r="B2052" i="11"/>
  <c r="B2054"/>
  <c r="B2046"/>
  <c r="B2038"/>
  <c r="B2030"/>
  <c r="B2022"/>
  <c r="B2047"/>
  <c r="B2039"/>
  <c r="B2033"/>
  <c r="B2029"/>
  <c r="B2025"/>
  <c r="B2021"/>
  <c r="B2017"/>
  <c r="B1970"/>
  <c r="B1938"/>
  <c r="A1968"/>
  <c r="A1960"/>
  <c r="A1952"/>
  <c r="A1944"/>
  <c r="A1936"/>
  <c r="A1933"/>
  <c r="B1900"/>
  <c r="B1878"/>
  <c r="B1862"/>
  <c r="B1883"/>
  <c r="B1875"/>
  <c r="B1867"/>
  <c r="B1859"/>
  <c r="E52" i="5"/>
  <c r="B52" s="1"/>
  <c r="A1814" i="11"/>
  <c r="A1822"/>
  <c r="A1830"/>
  <c r="A1838"/>
  <c r="A1846"/>
  <c r="A1849"/>
  <c r="A1845"/>
  <c r="A1841"/>
  <c r="A1837"/>
  <c r="A1833"/>
  <c r="A1829"/>
  <c r="A1825"/>
  <c r="A1821"/>
  <c r="A1817"/>
  <c r="A1813"/>
  <c r="A1805"/>
  <c r="A1797"/>
  <c r="A1789"/>
  <c r="A1781"/>
  <c r="A1773"/>
  <c r="A1808"/>
  <c r="A1800"/>
  <c r="A1792"/>
  <c r="A1784"/>
  <c r="A1776"/>
  <c r="E51" i="27"/>
  <c r="B51" s="1"/>
  <c r="A1212" i="11"/>
  <c r="B1233"/>
  <c r="B1225"/>
  <c r="B1217"/>
  <c r="A1234"/>
  <c r="A1230"/>
  <c r="A1226"/>
  <c r="A1222"/>
  <c r="A1218"/>
  <c r="A1214"/>
  <c r="A1197"/>
  <c r="A1199"/>
  <c r="A1201"/>
  <c r="A1203"/>
  <c r="A1205"/>
  <c r="A1207"/>
  <c r="A1209"/>
  <c r="A1211"/>
  <c r="A1213"/>
  <c r="A1215"/>
  <c r="A1217"/>
  <c r="A1219"/>
  <c r="A1221"/>
  <c r="A1223"/>
  <c r="A1225"/>
  <c r="A1227"/>
  <c r="A1229"/>
  <c r="A1231"/>
  <c r="A1233"/>
  <c r="A1196"/>
  <c r="A1198"/>
  <c r="A1200"/>
  <c r="A1202"/>
  <c r="A1204"/>
  <c r="A1206"/>
  <c r="A1208"/>
  <c r="A1210"/>
  <c r="A1195"/>
  <c r="A1607"/>
  <c r="A1611"/>
  <c r="A1615"/>
  <c r="A1619"/>
  <c r="A1623"/>
  <c r="A1627"/>
  <c r="A1631"/>
  <c r="A1635"/>
  <c r="A1639"/>
  <c r="A1643"/>
  <c r="E47" i="5"/>
  <c r="B1638" i="11"/>
  <c r="B1622"/>
  <c r="B1606"/>
  <c r="B1637"/>
  <c r="B1629"/>
  <c r="B1621"/>
  <c r="B1613"/>
  <c r="A1605"/>
  <c r="E11" i="5"/>
  <c r="B42" i="11"/>
  <c r="B38"/>
  <c r="B34"/>
  <c r="B30"/>
  <c r="B26"/>
  <c r="B22"/>
  <c r="B18"/>
  <c r="B14"/>
  <c r="B10"/>
  <c r="A166"/>
  <c r="A162"/>
  <c r="A158"/>
  <c r="A154"/>
  <c r="A150"/>
  <c r="A144"/>
  <c r="A136"/>
  <c r="E11" i="27"/>
  <c r="C11" s="1"/>
  <c r="B180" i="11"/>
  <c r="A12"/>
  <c r="A20"/>
  <c r="A28"/>
  <c r="A36"/>
  <c r="A44"/>
  <c r="A137"/>
  <c r="A145"/>
  <c r="A153"/>
  <c r="A161"/>
  <c r="B175"/>
  <c r="B207"/>
  <c r="A867"/>
  <c r="A660"/>
  <c r="A652"/>
  <c r="A644"/>
  <c r="A636"/>
  <c r="A628"/>
  <c r="E23" i="27"/>
  <c r="C23" s="1"/>
  <c r="A401" i="11"/>
  <c r="A385"/>
  <c r="B409"/>
  <c r="B393"/>
  <c r="B377"/>
  <c r="B871"/>
  <c r="B875"/>
  <c r="B879"/>
  <c r="B883"/>
  <c r="B887"/>
  <c r="B891"/>
  <c r="B895"/>
  <c r="B899"/>
  <c r="B903"/>
  <c r="A1632"/>
  <c r="B656"/>
  <c r="B640"/>
  <c r="B624"/>
  <c r="B689"/>
  <c r="A827"/>
  <c r="A1029"/>
  <c r="A997"/>
  <c r="B999"/>
  <c r="B1612"/>
  <c r="A1655"/>
  <c r="B904"/>
  <c r="B896"/>
  <c r="B888"/>
  <c r="B880"/>
  <c r="B872"/>
  <c r="A1672"/>
  <c r="L25" i="5"/>
  <c r="L29"/>
  <c r="A55"/>
  <c r="B2148" i="11"/>
  <c r="A2004"/>
  <c r="B1962"/>
  <c r="B1946"/>
  <c r="B1924"/>
  <c r="B1890"/>
  <c r="B1882"/>
  <c r="B1874"/>
  <c r="B1866"/>
  <c r="B1858"/>
  <c r="A1652"/>
  <c r="A1660"/>
  <c r="A1668"/>
  <c r="A1676"/>
  <c r="A1684"/>
  <c r="A1683"/>
  <c r="A1675"/>
  <c r="A1667"/>
  <c r="A1659"/>
  <c r="A1651"/>
  <c r="A1502"/>
  <c r="B1508"/>
  <c r="B1191"/>
  <c r="B1183"/>
  <c r="B1175"/>
  <c r="B1167"/>
  <c r="B1159"/>
  <c r="E30" i="5"/>
  <c r="B30" s="1"/>
  <c r="A909" i="11"/>
  <c r="A913"/>
  <c r="A917"/>
  <c r="A921"/>
  <c r="A925"/>
  <c r="A929"/>
  <c r="A933"/>
  <c r="A937"/>
  <c r="A941"/>
  <c r="A945"/>
  <c r="E29" i="5"/>
  <c r="B867" i="11"/>
  <c r="A869"/>
  <c r="A871"/>
  <c r="A873"/>
  <c r="A875"/>
  <c r="A877"/>
  <c r="A879"/>
  <c r="A881"/>
  <c r="A883"/>
  <c r="A885"/>
  <c r="A887"/>
  <c r="A889"/>
  <c r="A891"/>
  <c r="A893"/>
  <c r="A895"/>
  <c r="A897"/>
  <c r="A899"/>
  <c r="A901"/>
  <c r="A903"/>
  <c r="A905"/>
  <c r="A823"/>
  <c r="B808"/>
  <c r="A817"/>
  <c r="A809"/>
  <c r="B55" i="5"/>
  <c r="B45"/>
  <c r="A1848" i="11"/>
  <c r="A1844"/>
  <c r="A1840"/>
  <c r="A1836"/>
  <c r="A1832"/>
  <c r="A1828"/>
  <c r="A1824"/>
  <c r="A1820"/>
  <c r="A1816"/>
  <c r="A1812"/>
  <c r="A21" i="5"/>
  <c r="B1211" i="11"/>
  <c r="P29" i="5"/>
  <c r="L45"/>
  <c r="L35"/>
  <c r="L39"/>
  <c r="P57"/>
  <c r="P44"/>
  <c r="L44"/>
  <c r="N46"/>
  <c r="P48"/>
  <c r="L48"/>
  <c r="N50"/>
  <c r="N52"/>
  <c r="L54"/>
  <c r="P54"/>
  <c r="N56"/>
  <c r="O8"/>
  <c r="L8"/>
  <c r="O57"/>
  <c r="O59"/>
  <c r="O35"/>
  <c r="P43"/>
  <c r="B31" i="27"/>
  <c r="L41" i="5"/>
  <c r="P47"/>
  <c r="M51"/>
  <c r="B13" i="27"/>
  <c r="L58" i="5"/>
  <c r="P58"/>
  <c r="N60"/>
  <c r="O9"/>
  <c r="O11"/>
  <c r="O15"/>
  <c r="M19"/>
  <c r="M21"/>
  <c r="O25"/>
  <c r="M27"/>
  <c r="M29"/>
  <c r="L33"/>
  <c r="L37"/>
  <c r="M41"/>
  <c r="M45"/>
  <c r="M49"/>
  <c r="M53"/>
  <c r="C29" i="27"/>
  <c r="B27"/>
  <c r="A43" i="5"/>
  <c r="B1359" i="11"/>
  <c r="K29" i="18"/>
  <c r="A49" i="27"/>
  <c r="E27" i="5"/>
  <c r="B27" s="1"/>
  <c r="A803" i="11"/>
  <c r="B806"/>
  <c r="B820"/>
  <c r="B812"/>
  <c r="B804"/>
  <c r="A819"/>
  <c r="A815"/>
  <c r="A811"/>
  <c r="A807"/>
  <c r="O33" i="5"/>
  <c r="M35"/>
  <c r="M37"/>
  <c r="N41"/>
  <c r="L43"/>
  <c r="P45"/>
  <c r="N49"/>
  <c r="L51"/>
  <c r="N53"/>
  <c r="E8"/>
  <c r="C8" s="1"/>
  <c r="A1066" i="11"/>
  <c r="A1058"/>
  <c r="A1050"/>
  <c r="A1042"/>
  <c r="A1034"/>
  <c r="A1065"/>
  <c r="A1057"/>
  <c r="A1049"/>
  <c r="A1041"/>
  <c r="A1033"/>
  <c r="A1989"/>
  <c r="A2005"/>
  <c r="B2007"/>
  <c r="B1991"/>
  <c r="B1975"/>
  <c r="A2061"/>
  <c r="A2069"/>
  <c r="A2077"/>
  <c r="A2089"/>
  <c r="A2147"/>
  <c r="A2163"/>
  <c r="B2151"/>
  <c r="B2169"/>
  <c r="A2150"/>
  <c r="B2158"/>
  <c r="B2078"/>
  <c r="B2002"/>
  <c r="B2081"/>
  <c r="B2065"/>
  <c r="B2173"/>
  <c r="A2170"/>
  <c r="A2082"/>
  <c r="C37" i="27"/>
  <c r="A45" i="11"/>
  <c r="A43"/>
  <c r="A41"/>
  <c r="A39"/>
  <c r="A37"/>
  <c r="A35"/>
  <c r="A33"/>
  <c r="A31"/>
  <c r="A29"/>
  <c r="A27"/>
  <c r="A25"/>
  <c r="A23"/>
  <c r="A21"/>
  <c r="A19"/>
  <c r="A17"/>
  <c r="A15"/>
  <c r="A13"/>
  <c r="A11"/>
  <c r="A9"/>
  <c r="A7"/>
  <c r="E8" i="27"/>
  <c r="B8" s="1"/>
  <c r="B208" i="11"/>
  <c r="B200"/>
  <c r="B192"/>
  <c r="B184"/>
  <c r="B176"/>
  <c r="B7"/>
  <c r="B9"/>
  <c r="B11"/>
  <c r="B13"/>
  <c r="B15"/>
  <c r="B17"/>
  <c r="B19"/>
  <c r="B21"/>
  <c r="B23"/>
  <c r="B25"/>
  <c r="B27"/>
  <c r="B29"/>
  <c r="B31"/>
  <c r="B33"/>
  <c r="B35"/>
  <c r="B37"/>
  <c r="B39"/>
  <c r="B41"/>
  <c r="B43"/>
  <c r="B171"/>
  <c r="B179"/>
  <c r="B187"/>
  <c r="B195"/>
  <c r="A1810"/>
  <c r="A619"/>
  <c r="A615"/>
  <c r="A611"/>
  <c r="A607"/>
  <c r="A603"/>
  <c r="A599"/>
  <c r="A595"/>
  <c r="A591"/>
  <c r="A587"/>
  <c r="A583"/>
  <c r="E22" i="27"/>
  <c r="A411" i="11"/>
  <c r="A407"/>
  <c r="A403"/>
  <c r="A399"/>
  <c r="A395"/>
  <c r="A391"/>
  <c r="A387"/>
  <c r="A383"/>
  <c r="A379"/>
  <c r="A375"/>
  <c r="B411"/>
  <c r="B407"/>
  <c r="B403"/>
  <c r="B399"/>
  <c r="B395"/>
  <c r="B391"/>
  <c r="B387"/>
  <c r="B383"/>
  <c r="B379"/>
  <c r="B496"/>
  <c r="B494"/>
  <c r="B492"/>
  <c r="B490"/>
  <c r="B488"/>
  <c r="B486"/>
  <c r="B484"/>
  <c r="B482"/>
  <c r="B480"/>
  <c r="B478"/>
  <c r="B476"/>
  <c r="B474"/>
  <c r="B472"/>
  <c r="B470"/>
  <c r="B468"/>
  <c r="B466"/>
  <c r="B464"/>
  <c r="B462"/>
  <c r="B460"/>
  <c r="B458"/>
  <c r="A496"/>
  <c r="A494"/>
  <c r="A492"/>
  <c r="A490"/>
  <c r="A488"/>
  <c r="A486"/>
  <c r="A484"/>
  <c r="A482"/>
  <c r="A480"/>
  <c r="A478"/>
  <c r="A476"/>
  <c r="A474"/>
  <c r="A472"/>
  <c r="A470"/>
  <c r="A468"/>
  <c r="A466"/>
  <c r="A464"/>
  <c r="A462"/>
  <c r="A460"/>
  <c r="A458"/>
  <c r="E19" i="27"/>
  <c r="A19" s="1"/>
  <c r="A1442" i="11"/>
  <c r="A1450"/>
  <c r="A1458"/>
  <c r="A1466"/>
  <c r="A1474"/>
  <c r="B1059"/>
  <c r="B619"/>
  <c r="B615"/>
  <c r="B611"/>
  <c r="B607"/>
  <c r="B603"/>
  <c r="B599"/>
  <c r="B595"/>
  <c r="B591"/>
  <c r="B587"/>
  <c r="B583"/>
  <c r="B1448"/>
  <c r="B1456"/>
  <c r="B1464"/>
  <c r="B1472"/>
  <c r="B1480"/>
  <c r="B1812"/>
  <c r="B1814"/>
  <c r="B1816"/>
  <c r="B1818"/>
  <c r="B1820"/>
  <c r="B1822"/>
  <c r="B1824"/>
  <c r="B1826"/>
  <c r="B1828"/>
  <c r="B1830"/>
  <c r="B1832"/>
  <c r="B1834"/>
  <c r="B1836"/>
  <c r="B1838"/>
  <c r="B1840"/>
  <c r="B1842"/>
  <c r="B1844"/>
  <c r="B1846"/>
  <c r="B1848"/>
  <c r="B1849"/>
  <c r="B1847"/>
  <c r="B1845"/>
  <c r="B1843"/>
  <c r="B1841"/>
  <c r="B1839"/>
  <c r="B1837"/>
  <c r="B1835"/>
  <c r="B1833"/>
  <c r="B1831"/>
  <c r="B1829"/>
  <c r="B1827"/>
  <c r="B1825"/>
  <c r="B1823"/>
  <c r="B1821"/>
  <c r="B1819"/>
  <c r="B1817"/>
  <c r="B1815"/>
  <c r="B1813"/>
  <c r="B1811"/>
  <c r="A51" i="27"/>
  <c r="A2144" i="11"/>
  <c r="B2156"/>
  <c r="E60" i="27"/>
  <c r="B60" s="1"/>
  <c r="A2164" i="11"/>
  <c r="B2161"/>
  <c r="A2176"/>
  <c r="A2160"/>
  <c r="B2167"/>
  <c r="B2146"/>
  <c r="B2162"/>
  <c r="A2146"/>
  <c r="B2153"/>
  <c r="B2157"/>
  <c r="B2145"/>
  <c r="A2177"/>
  <c r="A2169"/>
  <c r="A2161"/>
  <c r="A2153"/>
  <c r="A2145"/>
  <c r="B2130"/>
  <c r="B2122"/>
  <c r="B2114"/>
  <c r="B2106"/>
  <c r="B2098"/>
  <c r="A2134"/>
  <c r="A2126"/>
  <c r="A2118"/>
  <c r="A2110"/>
  <c r="A2102"/>
  <c r="E59" i="5"/>
  <c r="A59" s="1"/>
  <c r="A2135" i="11"/>
  <c r="A2131"/>
  <c r="A2127"/>
  <c r="A2123"/>
  <c r="A2119"/>
  <c r="A2115"/>
  <c r="A2111"/>
  <c r="A2107"/>
  <c r="A2103"/>
  <c r="A2099"/>
  <c r="B2133"/>
  <c r="B2129"/>
  <c r="B2125"/>
  <c r="B2121"/>
  <c r="B2117"/>
  <c r="B2113"/>
  <c r="B2109"/>
  <c r="B2105"/>
  <c r="B2101"/>
  <c r="B2068"/>
  <c r="A2056"/>
  <c r="A2086"/>
  <c r="A2070"/>
  <c r="B2059"/>
  <c r="B2067"/>
  <c r="B2075"/>
  <c r="B2083"/>
  <c r="B2091"/>
  <c r="B2058"/>
  <c r="B2074"/>
  <c r="B2090"/>
  <c r="A2095"/>
  <c r="A2087"/>
  <c r="B1984"/>
  <c r="B1994"/>
  <c r="A1998"/>
  <c r="B1928"/>
  <c r="B1912"/>
  <c r="B1896"/>
  <c r="A1926"/>
  <c r="A1918"/>
  <c r="A1910"/>
  <c r="A1902"/>
  <c r="A1894"/>
  <c r="E53" i="5"/>
  <c r="B1888" i="11"/>
  <c r="B1884"/>
  <c r="B1880"/>
  <c r="B1876"/>
  <c r="B1872"/>
  <c r="B1868"/>
  <c r="B1864"/>
  <c r="B1860"/>
  <c r="B1856"/>
  <c r="B1852"/>
  <c r="B1889"/>
  <c r="B1885"/>
  <c r="B1881"/>
  <c r="B1877"/>
  <c r="B1873"/>
  <c r="B1869"/>
  <c r="B1865"/>
  <c r="B1861"/>
  <c r="B1857"/>
  <c r="B1853"/>
  <c r="A1851"/>
  <c r="A1807"/>
  <c r="A1803"/>
  <c r="A1799"/>
  <c r="A1795"/>
  <c r="A1791"/>
  <c r="A1787"/>
  <c r="A1783"/>
  <c r="A1779"/>
  <c r="A1775"/>
  <c r="A1771"/>
  <c r="A1806"/>
  <c r="A1802"/>
  <c r="A1798"/>
  <c r="A1794"/>
  <c r="A1790"/>
  <c r="A1786"/>
  <c r="A1782"/>
  <c r="A1778"/>
  <c r="A1774"/>
  <c r="A1770"/>
  <c r="A1769"/>
  <c r="A1766"/>
  <c r="A1750"/>
  <c r="B1764"/>
  <c r="B1760"/>
  <c r="B1756"/>
  <c r="B1752"/>
  <c r="B1748"/>
  <c r="B1744"/>
  <c r="B1740"/>
  <c r="B1736"/>
  <c r="B1732"/>
  <c r="B1747"/>
  <c r="B1761"/>
  <c r="B1745"/>
  <c r="B1729"/>
  <c r="B1751"/>
  <c r="A1725"/>
  <c r="A1721"/>
  <c r="A1717"/>
  <c r="A1713"/>
  <c r="A1709"/>
  <c r="A1705"/>
  <c r="A1701"/>
  <c r="A1697"/>
  <c r="A1693"/>
  <c r="A1689"/>
  <c r="B1723"/>
  <c r="B1719"/>
  <c r="B1715"/>
  <c r="B1711"/>
  <c r="B1707"/>
  <c r="B1703"/>
  <c r="B1699"/>
  <c r="B1695"/>
  <c r="B1691"/>
  <c r="B1642"/>
  <c r="B1636"/>
  <c r="B1620"/>
  <c r="A1644"/>
  <c r="A1636"/>
  <c r="A1628"/>
  <c r="A1620"/>
  <c r="A1612"/>
  <c r="B1607"/>
  <c r="B1611"/>
  <c r="B1615"/>
  <c r="B1619"/>
  <c r="B1623"/>
  <c r="B1627"/>
  <c r="B1631"/>
  <c r="B1635"/>
  <c r="B1639"/>
  <c r="B1643"/>
  <c r="B1610"/>
  <c r="B1618"/>
  <c r="B1626"/>
  <c r="B1634"/>
  <c r="A1592"/>
  <c r="A1603"/>
  <c r="A1599"/>
  <c r="A1595"/>
  <c r="A1591"/>
  <c r="A1587"/>
  <c r="A1583"/>
  <c r="A1579"/>
  <c r="A1575"/>
  <c r="A1571"/>
  <c r="A1567"/>
  <c r="A1564"/>
  <c r="B1575"/>
  <c r="B1585"/>
  <c r="B1569"/>
  <c r="B1595"/>
  <c r="B1571"/>
  <c r="B1562"/>
  <c r="B1560"/>
  <c r="B1558"/>
  <c r="B1556"/>
  <c r="B1554"/>
  <c r="B1552"/>
  <c r="B1550"/>
  <c r="B1548"/>
  <c r="B1546"/>
  <c r="B1544"/>
  <c r="B1542"/>
  <c r="B1540"/>
  <c r="B1538"/>
  <c r="B1536"/>
  <c r="B1534"/>
  <c r="B1532"/>
  <c r="B1530"/>
  <c r="B1528"/>
  <c r="B1526"/>
  <c r="B1524"/>
  <c r="A1562"/>
  <c r="A1560"/>
  <c r="A1558"/>
  <c r="A1556"/>
  <c r="A1554"/>
  <c r="A1552"/>
  <c r="A1550"/>
  <c r="A1548"/>
  <c r="A1546"/>
  <c r="A1544"/>
  <c r="A1542"/>
  <c r="A1540"/>
  <c r="A1538"/>
  <c r="A1536"/>
  <c r="A1534"/>
  <c r="A1532"/>
  <c r="A1530"/>
  <c r="A1528"/>
  <c r="A1526"/>
  <c r="A1524"/>
  <c r="A1412"/>
  <c r="A1428"/>
  <c r="B1434"/>
  <c r="B1426"/>
  <c r="B1418"/>
  <c r="B1410"/>
  <c r="B1402"/>
  <c r="B1421"/>
  <c r="B1439"/>
  <c r="B1423"/>
  <c r="B1407"/>
  <c r="B1409"/>
  <c r="B1044"/>
  <c r="B1052"/>
  <c r="B1043"/>
  <c r="B1029"/>
  <c r="B1027"/>
  <c r="B1019"/>
  <c r="B1011"/>
  <c r="B1003"/>
  <c r="B995"/>
  <c r="A993"/>
  <c r="A1001"/>
  <c r="A1009"/>
  <c r="A1017"/>
  <c r="A1025"/>
  <c r="A990"/>
  <c r="B861"/>
  <c r="B857"/>
  <c r="B841"/>
  <c r="A835"/>
  <c r="A851"/>
  <c r="A826"/>
  <c r="B503"/>
  <c r="E17" i="5"/>
  <c r="E17" i="27"/>
  <c r="B17" s="1"/>
  <c r="A376" i="11"/>
  <c r="A378"/>
  <c r="A380"/>
  <c r="A382"/>
  <c r="A384"/>
  <c r="A386"/>
  <c r="A388"/>
  <c r="A390"/>
  <c r="A392"/>
  <c r="A394"/>
  <c r="A396"/>
  <c r="A398"/>
  <c r="A400"/>
  <c r="A402"/>
  <c r="A404"/>
  <c r="A406"/>
  <c r="A408"/>
  <c r="A410"/>
  <c r="A412"/>
  <c r="A414"/>
  <c r="B376"/>
  <c r="B378"/>
  <c r="B380"/>
  <c r="B382"/>
  <c r="B384"/>
  <c r="B386"/>
  <c r="B388"/>
  <c r="B390"/>
  <c r="B392"/>
  <c r="B394"/>
  <c r="B396"/>
  <c r="B398"/>
  <c r="B400"/>
  <c r="B402"/>
  <c r="B404"/>
  <c r="B406"/>
  <c r="B408"/>
  <c r="B410"/>
  <c r="B412"/>
  <c r="B414"/>
  <c r="A170"/>
  <c r="B209"/>
  <c r="B205"/>
  <c r="B201"/>
  <c r="B197"/>
  <c r="B193"/>
  <c r="B189"/>
  <c r="B185"/>
  <c r="B181"/>
  <c r="B177"/>
  <c r="B173"/>
  <c r="B170"/>
  <c r="B174"/>
  <c r="B178"/>
  <c r="B182"/>
  <c r="B186"/>
  <c r="B190"/>
  <c r="B194"/>
  <c r="B198"/>
  <c r="B202"/>
  <c r="B206"/>
  <c r="E37" i="5"/>
  <c r="A37" s="1"/>
  <c r="B1227" i="11"/>
  <c r="B2176"/>
  <c r="B2160"/>
  <c r="B2144"/>
  <c r="B2136"/>
  <c r="B2132"/>
  <c r="B2128"/>
  <c r="B2124"/>
  <c r="B2120"/>
  <c r="B2116"/>
  <c r="B2112"/>
  <c r="B2108"/>
  <c r="B2104"/>
  <c r="B2100"/>
  <c r="A2136"/>
  <c r="A2132"/>
  <c r="A2128"/>
  <c r="A2124"/>
  <c r="A2120"/>
  <c r="A2116"/>
  <c r="A2112"/>
  <c r="A2108"/>
  <c r="A2104"/>
  <c r="A2100"/>
  <c r="B2092"/>
  <c r="B2060"/>
  <c r="B1930"/>
  <c r="B1922"/>
  <c r="B1914"/>
  <c r="B1906"/>
  <c r="B1898"/>
  <c r="C13" i="27"/>
  <c r="B46" i="5"/>
  <c r="C46" i="27"/>
  <c r="P53" i="5"/>
  <c r="P55"/>
  <c r="B991" i="11"/>
  <c r="E32" i="5"/>
  <c r="A1068" i="11"/>
  <c r="A1064"/>
  <c r="A1060"/>
  <c r="A1056"/>
  <c r="A1052"/>
  <c r="A1048"/>
  <c r="A1044"/>
  <c r="A1040"/>
  <c r="A1036"/>
  <c r="A1032"/>
  <c r="A1067"/>
  <c r="A1063"/>
  <c r="A1059"/>
  <c r="A1055"/>
  <c r="A1051"/>
  <c r="A1047"/>
  <c r="A1043"/>
  <c r="A1039"/>
  <c r="A1035"/>
  <c r="E33" i="5"/>
  <c r="B33" s="1"/>
  <c r="C55" i="27"/>
  <c r="B167" i="11"/>
  <c r="B165"/>
  <c r="B163"/>
  <c r="B161"/>
  <c r="B159"/>
  <c r="B157"/>
  <c r="B155"/>
  <c r="B153"/>
  <c r="B151"/>
  <c r="B149"/>
  <c r="B147"/>
  <c r="B145"/>
  <c r="B143"/>
  <c r="B141"/>
  <c r="B139"/>
  <c r="B137"/>
  <c r="B135"/>
  <c r="B133"/>
  <c r="B131"/>
  <c r="B129"/>
  <c r="A209"/>
  <c r="A207"/>
  <c r="A205"/>
  <c r="A203"/>
  <c r="A201"/>
  <c r="A199"/>
  <c r="A197"/>
  <c r="A195"/>
  <c r="A193"/>
  <c r="A191"/>
  <c r="A189"/>
  <c r="A187"/>
  <c r="A185"/>
  <c r="A183"/>
  <c r="A181"/>
  <c r="A179"/>
  <c r="A177"/>
  <c r="A175"/>
  <c r="A173"/>
  <c r="A171"/>
  <c r="E12" i="27"/>
  <c r="B130" i="11"/>
  <c r="B132"/>
  <c r="B134"/>
  <c r="B136"/>
  <c r="B138"/>
  <c r="B140"/>
  <c r="B142"/>
  <c r="B144"/>
  <c r="B146"/>
  <c r="B148"/>
  <c r="B150"/>
  <c r="B152"/>
  <c r="B154"/>
  <c r="B156"/>
  <c r="B158"/>
  <c r="B160"/>
  <c r="B162"/>
  <c r="B164"/>
  <c r="B166"/>
  <c r="B168"/>
  <c r="A172"/>
  <c r="A174"/>
  <c r="A176"/>
  <c r="A178"/>
  <c r="A180"/>
  <c r="A182"/>
  <c r="A184"/>
  <c r="A186"/>
  <c r="A188"/>
  <c r="A190"/>
  <c r="A192"/>
  <c r="A194"/>
  <c r="A196"/>
  <c r="A198"/>
  <c r="A200"/>
  <c r="A202"/>
  <c r="A204"/>
  <c r="A206"/>
  <c r="A208"/>
  <c r="A1441"/>
  <c r="B659"/>
  <c r="B657"/>
  <c r="B655"/>
  <c r="B653"/>
  <c r="B651"/>
  <c r="B649"/>
  <c r="B647"/>
  <c r="B645"/>
  <c r="B643"/>
  <c r="B641"/>
  <c r="B639"/>
  <c r="B637"/>
  <c r="B635"/>
  <c r="B633"/>
  <c r="B631"/>
  <c r="B629"/>
  <c r="B627"/>
  <c r="B625"/>
  <c r="B623"/>
  <c r="B621"/>
  <c r="B686"/>
  <c r="B678"/>
  <c r="B670"/>
  <c r="B662"/>
  <c r="E28" i="27"/>
  <c r="C28" s="1"/>
  <c r="E32"/>
  <c r="C32" s="1"/>
  <c r="E33"/>
  <c r="E35"/>
  <c r="A35" s="1"/>
  <c r="E43"/>
  <c r="C43" s="1"/>
  <c r="B291" i="11"/>
  <c r="B289"/>
  <c r="B287"/>
  <c r="B285"/>
  <c r="B283"/>
  <c r="A280"/>
  <c r="A276"/>
  <c r="A272"/>
  <c r="A268"/>
  <c r="A264"/>
  <c r="A260"/>
  <c r="A256"/>
  <c r="A252"/>
  <c r="B288"/>
  <c r="B284"/>
  <c r="B280"/>
  <c r="B276"/>
  <c r="B272"/>
  <c r="B268"/>
  <c r="B264"/>
  <c r="B260"/>
  <c r="B256"/>
  <c r="B371"/>
  <c r="B363"/>
  <c r="B355"/>
  <c r="B347"/>
  <c r="B339"/>
  <c r="A371"/>
  <c r="A363"/>
  <c r="A355"/>
  <c r="A347"/>
  <c r="A533"/>
  <c r="A501"/>
  <c r="A1444"/>
  <c r="A1448"/>
  <c r="A1452"/>
  <c r="A1456"/>
  <c r="A1460"/>
  <c r="A1464"/>
  <c r="A1468"/>
  <c r="A1472"/>
  <c r="A1476"/>
  <c r="A1480"/>
  <c r="B1067"/>
  <c r="B1051"/>
  <c r="B1035"/>
  <c r="B1147"/>
  <c r="B1139"/>
  <c r="B1131"/>
  <c r="B1123"/>
  <c r="B1115"/>
  <c r="B658"/>
  <c r="B654"/>
  <c r="B650"/>
  <c r="B646"/>
  <c r="B642"/>
  <c r="B638"/>
  <c r="B634"/>
  <c r="B630"/>
  <c r="B626"/>
  <c r="A695"/>
  <c r="B679"/>
  <c r="B663"/>
  <c r="A863"/>
  <c r="A855"/>
  <c r="A847"/>
  <c r="A839"/>
  <c r="A831"/>
  <c r="A1027"/>
  <c r="A1023"/>
  <c r="A1019"/>
  <c r="A1015"/>
  <c r="A1011"/>
  <c r="A1007"/>
  <c r="A1003"/>
  <c r="A999"/>
  <c r="A995"/>
  <c r="A991"/>
  <c r="A1147"/>
  <c r="A1139"/>
  <c r="A1131"/>
  <c r="A1123"/>
  <c r="B829"/>
  <c r="B837"/>
  <c r="B845"/>
  <c r="B853"/>
  <c r="B993"/>
  <c r="B997"/>
  <c r="B1001"/>
  <c r="B1005"/>
  <c r="B1009"/>
  <c r="B1013"/>
  <c r="B1017"/>
  <c r="B1021"/>
  <c r="B1025"/>
  <c r="B1442"/>
  <c r="B1446"/>
  <c r="B1450"/>
  <c r="B1454"/>
  <c r="B1458"/>
  <c r="B1462"/>
  <c r="B1466"/>
  <c r="B1470"/>
  <c r="B1474"/>
  <c r="B1060"/>
  <c r="A1479"/>
  <c r="A1477"/>
  <c r="A1475"/>
  <c r="A1473"/>
  <c r="A1471"/>
  <c r="A1469"/>
  <c r="A1467"/>
  <c r="A1465"/>
  <c r="A1463"/>
  <c r="A1461"/>
  <c r="A1459"/>
  <c r="A1457"/>
  <c r="A1455"/>
  <c r="A1453"/>
  <c r="A1451"/>
  <c r="A1449"/>
  <c r="A1447"/>
  <c r="A1445"/>
  <c r="A1443"/>
  <c r="B1479"/>
  <c r="B1477"/>
  <c r="B1475"/>
  <c r="B1473"/>
  <c r="B1471"/>
  <c r="B1469"/>
  <c r="B1467"/>
  <c r="B1465"/>
  <c r="B1463"/>
  <c r="B1461"/>
  <c r="B1459"/>
  <c r="B1457"/>
  <c r="B1455"/>
  <c r="B1453"/>
  <c r="B1451"/>
  <c r="B1449"/>
  <c r="B1447"/>
  <c r="B1445"/>
  <c r="B1443"/>
  <c r="E35" i="5"/>
  <c r="A1117" i="11"/>
  <c r="A1121"/>
  <c r="A1125"/>
  <c r="A1129"/>
  <c r="A1133"/>
  <c r="A1137"/>
  <c r="A1141"/>
  <c r="A1145"/>
  <c r="A1149"/>
  <c r="B1113"/>
  <c r="B1117"/>
  <c r="B1121"/>
  <c r="B1125"/>
  <c r="B1129"/>
  <c r="B1133"/>
  <c r="B1137"/>
  <c r="B1141"/>
  <c r="B1145"/>
  <c r="B1149"/>
  <c r="B1034"/>
  <c r="B1032"/>
  <c r="B1040"/>
  <c r="B1048"/>
  <c r="B1056"/>
  <c r="B1064"/>
  <c r="B1031"/>
  <c r="B1039"/>
  <c r="B1047"/>
  <c r="B1055"/>
  <c r="B1063"/>
  <c r="A1028"/>
  <c r="A1026"/>
  <c r="A1024"/>
  <c r="A1022"/>
  <c r="A1020"/>
  <c r="A1018"/>
  <c r="A1016"/>
  <c r="A1014"/>
  <c r="A1012"/>
  <c r="A1010"/>
  <c r="A1008"/>
  <c r="A1006"/>
  <c r="A1004"/>
  <c r="A1002"/>
  <c r="A1000"/>
  <c r="A998"/>
  <c r="A996"/>
  <c r="A994"/>
  <c r="A992"/>
  <c r="B990"/>
  <c r="B992"/>
  <c r="B994"/>
  <c r="B996"/>
  <c r="B998"/>
  <c r="B1000"/>
  <c r="B1002"/>
  <c r="B1004"/>
  <c r="B1006"/>
  <c r="B1008"/>
  <c r="B1010"/>
  <c r="B1012"/>
  <c r="B1014"/>
  <c r="B1016"/>
  <c r="B1018"/>
  <c r="B1020"/>
  <c r="B1022"/>
  <c r="B1024"/>
  <c r="B1026"/>
  <c r="B1028"/>
  <c r="E28" i="5"/>
  <c r="B863" i="11"/>
  <c r="B859"/>
  <c r="B855"/>
  <c r="B851"/>
  <c r="B847"/>
  <c r="B843"/>
  <c r="B839"/>
  <c r="B835"/>
  <c r="B831"/>
  <c r="A829"/>
  <c r="A833"/>
  <c r="A837"/>
  <c r="A841"/>
  <c r="A845"/>
  <c r="A849"/>
  <c r="A853"/>
  <c r="A857"/>
  <c r="A861"/>
  <c r="A865"/>
  <c r="A696"/>
  <c r="A664"/>
  <c r="A672"/>
  <c r="A680"/>
  <c r="A688"/>
  <c r="B696"/>
  <c r="E23" i="5"/>
  <c r="B23" s="1"/>
  <c r="A621" i="11"/>
  <c r="A623"/>
  <c r="A625"/>
  <c r="A627"/>
  <c r="A629"/>
  <c r="A631"/>
  <c r="A633"/>
  <c r="A635"/>
  <c r="A637"/>
  <c r="A639"/>
  <c r="A641"/>
  <c r="A643"/>
  <c r="A645"/>
  <c r="A647"/>
  <c r="A649"/>
  <c r="A651"/>
  <c r="A653"/>
  <c r="A655"/>
  <c r="A657"/>
  <c r="A659"/>
  <c r="B508"/>
  <c r="B524"/>
  <c r="A500"/>
  <c r="A516"/>
  <c r="A337"/>
  <c r="A341"/>
  <c r="A345"/>
  <c r="A349"/>
  <c r="A353"/>
  <c r="A357"/>
  <c r="A361"/>
  <c r="A365"/>
  <c r="A369"/>
  <c r="A373"/>
  <c r="B337"/>
  <c r="B341"/>
  <c r="B345"/>
  <c r="B349"/>
  <c r="B353"/>
  <c r="B357"/>
  <c r="B361"/>
  <c r="B365"/>
  <c r="B369"/>
  <c r="B373"/>
  <c r="E14" i="5"/>
  <c r="B14" s="1"/>
  <c r="E14" i="27"/>
  <c r="A14" s="1"/>
  <c r="A253" i="11"/>
  <c r="A255"/>
  <c r="A257"/>
  <c r="A259"/>
  <c r="A261"/>
  <c r="A263"/>
  <c r="A265"/>
  <c r="A267"/>
  <c r="A269"/>
  <c r="A271"/>
  <c r="A273"/>
  <c r="A275"/>
  <c r="A277"/>
  <c r="A279"/>
  <c r="A281"/>
  <c r="A283"/>
  <c r="A285"/>
  <c r="A287"/>
  <c r="A289"/>
  <c r="A291"/>
  <c r="B253"/>
  <c r="B255"/>
  <c r="B257"/>
  <c r="B259"/>
  <c r="B261"/>
  <c r="B263"/>
  <c r="B265"/>
  <c r="B267"/>
  <c r="B269"/>
  <c r="B271"/>
  <c r="B273"/>
  <c r="B275"/>
  <c r="B277"/>
  <c r="B279"/>
  <c r="B281"/>
  <c r="B1974"/>
  <c r="A1996"/>
  <c r="B2012"/>
  <c r="B1996"/>
  <c r="B1980"/>
  <c r="B1972"/>
  <c r="B1968"/>
  <c r="B1964"/>
  <c r="B1960"/>
  <c r="B1956"/>
  <c r="B1952"/>
  <c r="B1948"/>
  <c r="B1944"/>
  <c r="B1940"/>
  <c r="B1936"/>
  <c r="B1971"/>
  <c r="B1969"/>
  <c r="B1967"/>
  <c r="B1965"/>
  <c r="B1963"/>
  <c r="B1961"/>
  <c r="B1959"/>
  <c r="B1957"/>
  <c r="B1955"/>
  <c r="B1953"/>
  <c r="B1951"/>
  <c r="B1949"/>
  <c r="B1947"/>
  <c r="B1945"/>
  <c r="B1943"/>
  <c r="B1941"/>
  <c r="B1939"/>
  <c r="B1937"/>
  <c r="B1935"/>
  <c r="E48" i="5"/>
  <c r="A48" s="1"/>
  <c r="B1647" i="11"/>
  <c r="B1649"/>
  <c r="B1651"/>
  <c r="B1653"/>
  <c r="B1655"/>
  <c r="B1657"/>
  <c r="B1659"/>
  <c r="B1661"/>
  <c r="B1663"/>
  <c r="B1665"/>
  <c r="B1667"/>
  <c r="B1669"/>
  <c r="B1671"/>
  <c r="B1673"/>
  <c r="B1675"/>
  <c r="B1677"/>
  <c r="B1679"/>
  <c r="B1681"/>
  <c r="B1683"/>
  <c r="B1685"/>
  <c r="B1684"/>
  <c r="B1682"/>
  <c r="B1680"/>
  <c r="B1678"/>
  <c r="B1676"/>
  <c r="B1674"/>
  <c r="B1672"/>
  <c r="B1670"/>
  <c r="B1668"/>
  <c r="B1666"/>
  <c r="B1664"/>
  <c r="B1662"/>
  <c r="B1660"/>
  <c r="B1658"/>
  <c r="B1656"/>
  <c r="B1654"/>
  <c r="B1652"/>
  <c r="B1650"/>
  <c r="B1648"/>
  <c r="A1484"/>
  <c r="B1482"/>
  <c r="A1490"/>
  <c r="A1498"/>
  <c r="A1506"/>
  <c r="A1514"/>
  <c r="B1520"/>
  <c r="B1512"/>
  <c r="B1504"/>
  <c r="B1496"/>
  <c r="B1488"/>
  <c r="E40" i="5"/>
  <c r="A1320" i="11"/>
  <c r="A1324"/>
  <c r="A1328"/>
  <c r="A1332"/>
  <c r="A1336"/>
  <c r="A1340"/>
  <c r="A1344"/>
  <c r="A1348"/>
  <c r="A1352"/>
  <c r="A1356"/>
  <c r="B1356"/>
  <c r="B1352"/>
  <c r="B1348"/>
  <c r="B1344"/>
  <c r="B1340"/>
  <c r="B1336"/>
  <c r="B1332"/>
  <c r="B1328"/>
  <c r="B1324"/>
  <c r="B1320"/>
  <c r="B1277"/>
  <c r="A1281"/>
  <c r="A1285"/>
  <c r="A1289"/>
  <c r="A1293"/>
  <c r="A1297"/>
  <c r="A1301"/>
  <c r="A1305"/>
  <c r="A1309"/>
  <c r="A1313"/>
  <c r="B1315"/>
  <c r="B1311"/>
  <c r="B1307"/>
  <c r="B1303"/>
  <c r="B1299"/>
  <c r="B1295"/>
  <c r="B1291"/>
  <c r="B1287"/>
  <c r="B1283"/>
  <c r="B1279"/>
  <c r="A1192"/>
  <c r="A1190"/>
  <c r="A1188"/>
  <c r="A1186"/>
  <c r="A1184"/>
  <c r="A1182"/>
  <c r="A1180"/>
  <c r="A1178"/>
  <c r="A1176"/>
  <c r="A1174"/>
  <c r="A1172"/>
  <c r="A1170"/>
  <c r="A1168"/>
  <c r="A1166"/>
  <c r="A1164"/>
  <c r="A1162"/>
  <c r="A1160"/>
  <c r="A1158"/>
  <c r="A1156"/>
  <c r="B1154"/>
  <c r="B1156"/>
  <c r="B1158"/>
  <c r="B1160"/>
  <c r="B1162"/>
  <c r="B1164"/>
  <c r="B1166"/>
  <c r="B1168"/>
  <c r="B1170"/>
  <c r="B1172"/>
  <c r="B1174"/>
  <c r="B1176"/>
  <c r="B1178"/>
  <c r="B1180"/>
  <c r="B1182"/>
  <c r="B1184"/>
  <c r="B1186"/>
  <c r="B1188"/>
  <c r="B1190"/>
  <c r="B1192"/>
  <c r="E51" i="5"/>
  <c r="B1769" i="11"/>
  <c r="B1808"/>
  <c r="B1806"/>
  <c r="B1804"/>
  <c r="B1802"/>
  <c r="B1800"/>
  <c r="B1798"/>
  <c r="B1796"/>
  <c r="B1794"/>
  <c r="B1792"/>
  <c r="B1790"/>
  <c r="B1788"/>
  <c r="B1786"/>
  <c r="B1784"/>
  <c r="B1782"/>
  <c r="B1780"/>
  <c r="B1778"/>
  <c r="B1776"/>
  <c r="B1774"/>
  <c r="B1772"/>
  <c r="B1770"/>
  <c r="B1807"/>
  <c r="B1805"/>
  <c r="B1803"/>
  <c r="B1801"/>
  <c r="B1799"/>
  <c r="B1797"/>
  <c r="B1795"/>
  <c r="B1793"/>
  <c r="B1791"/>
  <c r="B1789"/>
  <c r="B1787"/>
  <c r="B1785"/>
  <c r="B1783"/>
  <c r="B1781"/>
  <c r="B1779"/>
  <c r="B1777"/>
  <c r="B1775"/>
  <c r="B1773"/>
  <c r="B1771"/>
  <c r="B49" i="27"/>
  <c r="A1937" i="11"/>
  <c r="A1941"/>
  <c r="A1945"/>
  <c r="A1949"/>
  <c r="A1953"/>
  <c r="A1957"/>
  <c r="A1961"/>
  <c r="A1965"/>
  <c r="A1969"/>
  <c r="B1933"/>
  <c r="A1485"/>
  <c r="A1489"/>
  <c r="A1493"/>
  <c r="A1497"/>
  <c r="A1501"/>
  <c r="A1505"/>
  <c r="A1509"/>
  <c r="A1513"/>
  <c r="A1517"/>
  <c r="A1521"/>
  <c r="B1519"/>
  <c r="B1515"/>
  <c r="B1511"/>
  <c r="B1507"/>
  <c r="B1503"/>
  <c r="B1499"/>
  <c r="B1495"/>
  <c r="B1491"/>
  <c r="B1487"/>
  <c r="B1483"/>
  <c r="A1975"/>
  <c r="A1983"/>
  <c r="A1991"/>
  <c r="A1999"/>
  <c r="A2007"/>
  <c r="B2013"/>
  <c r="B2005"/>
  <c r="B1997"/>
  <c r="B1989"/>
  <c r="B1981"/>
  <c r="E56" i="5"/>
  <c r="B56" s="1"/>
  <c r="A1978" i="11"/>
  <c r="A1994"/>
  <c r="A2010"/>
  <c r="A1492"/>
  <c r="A1500"/>
  <c r="A1508"/>
  <c r="A1516"/>
  <c r="B1998"/>
  <c r="B1982"/>
  <c r="B1514"/>
  <c r="B1506"/>
  <c r="B1498"/>
  <c r="B1490"/>
  <c r="B21" i="27"/>
  <c r="B18"/>
  <c r="C45"/>
  <c r="B37"/>
  <c r="A1277" i="11"/>
  <c r="A1482"/>
  <c r="A1974"/>
  <c r="E36" i="27"/>
  <c r="B1281" i="11"/>
  <c r="B1289"/>
  <c r="B1297"/>
  <c r="B1305"/>
  <c r="B1313"/>
  <c r="A1934"/>
  <c r="A1938"/>
  <c r="A1942"/>
  <c r="A1946"/>
  <c r="A1950"/>
  <c r="A1954"/>
  <c r="A1958"/>
  <c r="A1962"/>
  <c r="A1966"/>
  <c r="A1970"/>
  <c r="A1191"/>
  <c r="A1187"/>
  <c r="A1183"/>
  <c r="A1179"/>
  <c r="A1175"/>
  <c r="A1171"/>
  <c r="A1167"/>
  <c r="A1163"/>
  <c r="A1159"/>
  <c r="A1155"/>
  <c r="A1311"/>
  <c r="A1303"/>
  <c r="A1295"/>
  <c r="A1287"/>
  <c r="A1279"/>
  <c r="B1157"/>
  <c r="B1161"/>
  <c r="B1165"/>
  <c r="B1169"/>
  <c r="B1173"/>
  <c r="B1177"/>
  <c r="B1181"/>
  <c r="B1185"/>
  <c r="B1189"/>
  <c r="B1193"/>
  <c r="B1326"/>
  <c r="B1334"/>
  <c r="B1342"/>
  <c r="B1350"/>
  <c r="B1484"/>
  <c r="B1500"/>
  <c r="B1516"/>
  <c r="A1649"/>
  <c r="A1653"/>
  <c r="A1657"/>
  <c r="A1661"/>
  <c r="A1665"/>
  <c r="A1669"/>
  <c r="A1673"/>
  <c r="A1677"/>
  <c r="A1681"/>
  <c r="A1685"/>
  <c r="B1934"/>
  <c r="B1942"/>
  <c r="B1950"/>
  <c r="B1958"/>
  <c r="B1966"/>
  <c r="B1976"/>
  <c r="B2008"/>
  <c r="A1510"/>
  <c r="A1494"/>
  <c r="A1682"/>
  <c r="A1678"/>
  <c r="A1674"/>
  <c r="A1670"/>
  <c r="A1666"/>
  <c r="A1662"/>
  <c r="A1658"/>
  <c r="A1654"/>
  <c r="A1650"/>
  <c r="B1646"/>
  <c r="A1354"/>
  <c r="A1346"/>
  <c r="A1338"/>
  <c r="A1330"/>
  <c r="A1322"/>
  <c r="A1600"/>
  <c r="A1584"/>
  <c r="A1568"/>
  <c r="B1257"/>
  <c r="B1239"/>
  <c r="A1272"/>
  <c r="A1240"/>
  <c r="C15" i="27"/>
  <c r="A55"/>
  <c r="B55"/>
  <c r="B59" i="5"/>
  <c r="E57"/>
  <c r="B57" s="1"/>
  <c r="E54"/>
  <c r="B54" s="1"/>
  <c r="B51"/>
  <c r="B47"/>
  <c r="B41"/>
  <c r="B37"/>
  <c r="B29"/>
  <c r="B25"/>
  <c r="B17"/>
  <c r="B13"/>
  <c r="B12"/>
  <c r="B11"/>
  <c r="B9"/>
  <c r="A13"/>
  <c r="A41"/>
  <c r="A25"/>
  <c r="A27" i="27"/>
  <c r="C27"/>
  <c r="A23"/>
  <c r="A59"/>
  <c r="B11"/>
  <c r="A11"/>
  <c r="A11" i="5"/>
  <c r="A47"/>
  <c r="A2068" i="11"/>
  <c r="A28" i="27"/>
  <c r="A29" i="5"/>
  <c r="A12" i="27"/>
  <c r="A30" i="5"/>
  <c r="C59" i="27"/>
  <c r="A48"/>
  <c r="C48"/>
  <c r="B48"/>
  <c r="C26"/>
  <c r="A46" i="5"/>
  <c r="A46" i="27"/>
  <c r="A45" i="5"/>
  <c r="A2008" i="11"/>
  <c r="B1979"/>
  <c r="B2127"/>
  <c r="A2105"/>
  <c r="A2097"/>
  <c r="B2103"/>
  <c r="B2135"/>
  <c r="A2129"/>
  <c r="B2134"/>
  <c r="A2148"/>
  <c r="A2167"/>
  <c r="B2050"/>
  <c r="B2035"/>
  <c r="A1948"/>
  <c r="B2034"/>
  <c r="A1964"/>
  <c r="E57" i="27"/>
  <c r="A57" s="1"/>
  <c r="A2028" i="11"/>
  <c r="B2053"/>
  <c r="B2040"/>
  <c r="A2041"/>
  <c r="A2025"/>
  <c r="A2048"/>
  <c r="A1963"/>
  <c r="A1924"/>
  <c r="A1582"/>
  <c r="B1901"/>
  <c r="B1917"/>
  <c r="A2060"/>
  <c r="A1892"/>
  <c r="B1580"/>
  <c r="B1596"/>
  <c r="A1907"/>
  <c r="A1923"/>
  <c r="A1588"/>
  <c r="A2093"/>
  <c r="B1564"/>
  <c r="B1899"/>
  <c r="B1931"/>
  <c r="B1583"/>
  <c r="B1568"/>
  <c r="B1600"/>
  <c r="A1905"/>
  <c r="B1070"/>
  <c r="A2024"/>
  <c r="B2032"/>
  <c r="A2053"/>
  <c r="A2021"/>
  <c r="A1955"/>
  <c r="A1900"/>
  <c r="A968"/>
  <c r="A2016"/>
  <c r="A2029"/>
  <c r="A1939"/>
  <c r="B2048"/>
  <c r="A1971"/>
  <c r="A2032"/>
  <c r="B1573"/>
  <c r="B1592"/>
  <c r="A1079"/>
  <c r="A1909"/>
  <c r="A1572"/>
  <c r="B1911"/>
  <c r="B1895"/>
  <c r="B358"/>
  <c r="A350"/>
  <c r="B350"/>
  <c r="A358"/>
  <c r="B334"/>
  <c r="B551"/>
  <c r="B8" i="5" l="1"/>
  <c r="N17"/>
  <c r="O17"/>
  <c r="N15"/>
  <c r="P15"/>
  <c r="A2172" i="11"/>
  <c r="A2143"/>
  <c r="A2175"/>
  <c r="A2142"/>
  <c r="A2154"/>
  <c r="B2061"/>
  <c r="A2076"/>
  <c r="B2084"/>
  <c r="B2072"/>
  <c r="A2080"/>
  <c r="A2064"/>
  <c r="A2059"/>
  <c r="A2075"/>
  <c r="B2086"/>
  <c r="B2069"/>
  <c r="A2090"/>
  <c r="A1990"/>
  <c r="A2009"/>
  <c r="B1986"/>
  <c r="A1985"/>
  <c r="B2011"/>
  <c r="B1892"/>
  <c r="A1904"/>
  <c r="A1920"/>
  <c r="A588"/>
  <c r="B592"/>
  <c r="B616"/>
  <c r="B584"/>
  <c r="A612"/>
  <c r="A582"/>
  <c r="A590"/>
  <c r="A598"/>
  <c r="A606"/>
  <c r="A614"/>
  <c r="B582"/>
  <c r="B590"/>
  <c r="B598"/>
  <c r="B606"/>
  <c r="B614"/>
  <c r="B604"/>
  <c r="B588"/>
  <c r="A616"/>
  <c r="A600"/>
  <c r="A584"/>
  <c r="A507"/>
  <c r="B523"/>
  <c r="B499"/>
  <c r="A2121"/>
  <c r="B2118"/>
  <c r="B2107"/>
  <c r="B2123"/>
  <c r="A2101"/>
  <c r="A2117"/>
  <c r="A2133"/>
  <c r="A2106"/>
  <c r="A2038"/>
  <c r="A2046"/>
  <c r="A2054"/>
  <c r="A2023"/>
  <c r="A2031"/>
  <c r="A2039"/>
  <c r="A2047"/>
  <c r="B2015"/>
  <c r="B2036"/>
  <c r="B2020"/>
  <c r="B2041"/>
  <c r="A2030"/>
  <c r="A2022"/>
  <c r="A2015"/>
  <c r="B2031"/>
  <c r="B2026"/>
  <c r="B1954"/>
  <c r="A1947"/>
  <c r="A1935"/>
  <c r="A1951"/>
  <c r="A1967"/>
  <c r="A1940"/>
  <c r="A1972"/>
  <c r="A1870"/>
  <c r="A1859"/>
  <c r="A1866"/>
  <c r="A1882"/>
  <c r="A1862"/>
  <c r="A1855"/>
  <c r="A1871"/>
  <c r="A1887"/>
  <c r="B1863"/>
  <c r="A1886"/>
  <c r="A1883"/>
  <c r="B1870"/>
  <c r="B1887"/>
  <c r="B1855"/>
  <c r="A1885"/>
  <c r="A1877"/>
  <c r="A1869"/>
  <c r="A1861"/>
  <c r="A1853"/>
  <c r="A1884"/>
  <c r="A1876"/>
  <c r="A1868"/>
  <c r="A1860"/>
  <c r="A1852"/>
  <c r="B1886"/>
  <c r="B648"/>
  <c r="A640"/>
  <c r="B548"/>
  <c r="B543"/>
  <c r="A445"/>
  <c r="A437"/>
  <c r="B425"/>
  <c r="A433"/>
  <c r="E18" i="5"/>
  <c r="B418" i="11"/>
  <c r="B422"/>
  <c r="B426"/>
  <c r="B430"/>
  <c r="B434"/>
  <c r="B438"/>
  <c r="B442"/>
  <c r="B446"/>
  <c r="B450"/>
  <c r="B454"/>
  <c r="A418"/>
  <c r="A422"/>
  <c r="A426"/>
  <c r="A430"/>
  <c r="A434"/>
  <c r="A438"/>
  <c r="A442"/>
  <c r="A446"/>
  <c r="A450"/>
  <c r="A454"/>
  <c r="B451"/>
  <c r="B443"/>
  <c r="B435"/>
  <c r="B427"/>
  <c r="B419"/>
  <c r="A451"/>
  <c r="A443"/>
  <c r="A435"/>
  <c r="A427"/>
  <c r="A419"/>
  <c r="B274"/>
  <c r="B258"/>
  <c r="B290"/>
  <c r="B254"/>
  <c r="B270"/>
  <c r="B286"/>
  <c r="A262"/>
  <c r="A278"/>
  <c r="A288"/>
  <c r="A286"/>
  <c r="A258"/>
  <c r="B266"/>
  <c r="A82"/>
  <c r="A49"/>
  <c r="B86"/>
  <c r="B54"/>
  <c r="B71"/>
  <c r="A64"/>
  <c r="A71"/>
  <c r="N29" i="18"/>
  <c r="A2058" i="11"/>
  <c r="B1927"/>
  <c r="B1919"/>
  <c r="A1921"/>
  <c r="B1915"/>
  <c r="B2093"/>
  <c r="A1931"/>
  <c r="A1915"/>
  <c r="A1899"/>
  <c r="A2092"/>
  <c r="B1925"/>
  <c r="B1909"/>
  <c r="B1893"/>
  <c r="A2079"/>
  <c r="B1916"/>
  <c r="B2150"/>
  <c r="B2159"/>
  <c r="A1993"/>
  <c r="A1976"/>
  <c r="B53" i="27"/>
  <c r="C53"/>
  <c r="A2140" i="11"/>
  <c r="B2064"/>
  <c r="A32" i="27"/>
  <c r="A52" i="5"/>
  <c r="B23" i="27"/>
  <c r="B28" i="5"/>
  <c r="B40"/>
  <c r="C31" i="27"/>
  <c r="B535" i="11"/>
  <c r="A1988"/>
  <c r="B1992"/>
  <c r="B1990"/>
  <c r="B2006"/>
  <c r="A2002"/>
  <c r="A1986"/>
  <c r="B1977"/>
  <c r="B1985"/>
  <c r="B1993"/>
  <c r="B2001"/>
  <c r="B2009"/>
  <c r="A2011"/>
  <c r="A2003"/>
  <c r="A1995"/>
  <c r="A1987"/>
  <c r="A1979"/>
  <c r="B1988"/>
  <c r="B2004"/>
  <c r="A2012"/>
  <c r="A1980"/>
  <c r="A508"/>
  <c r="B532"/>
  <c r="B516"/>
  <c r="B500"/>
  <c r="B700"/>
  <c r="A692"/>
  <c r="A684"/>
  <c r="A676"/>
  <c r="A668"/>
  <c r="A700"/>
  <c r="E24" i="5"/>
  <c r="A24" s="1"/>
  <c r="B697" i="11"/>
  <c r="B671"/>
  <c r="B687"/>
  <c r="A517"/>
  <c r="B509"/>
  <c r="B666"/>
  <c r="B674"/>
  <c r="B682"/>
  <c r="B690"/>
  <c r="B525"/>
  <c r="O55" i="5"/>
  <c r="B1894" i="11"/>
  <c r="B1902"/>
  <c r="B1910"/>
  <c r="B1918"/>
  <c r="B1926"/>
  <c r="B2076"/>
  <c r="B2094"/>
  <c r="B2152"/>
  <c r="B2168"/>
  <c r="B2163"/>
  <c r="A511"/>
  <c r="A1898"/>
  <c r="A1906"/>
  <c r="A1914"/>
  <c r="A1922"/>
  <c r="A1930"/>
  <c r="B1904"/>
  <c r="B1920"/>
  <c r="A1982"/>
  <c r="B2010"/>
  <c r="B1978"/>
  <c r="A2083"/>
  <c r="A2091"/>
  <c r="E58" i="5"/>
  <c r="B2082" i="11"/>
  <c r="B2066"/>
  <c r="B2095"/>
  <c r="B2087"/>
  <c r="B2079"/>
  <c r="B2071"/>
  <c r="B2063"/>
  <c r="A2062"/>
  <c r="A2078"/>
  <c r="A2094"/>
  <c r="E58" i="27"/>
  <c r="A2141" i="11"/>
  <c r="A2149"/>
  <c r="A2157"/>
  <c r="A2165"/>
  <c r="A2173"/>
  <c r="B2149"/>
  <c r="B2141"/>
  <c r="A2166"/>
  <c r="B2138"/>
  <c r="B2170"/>
  <c r="B2154"/>
  <c r="B2155"/>
  <c r="A2158"/>
  <c r="A2174"/>
  <c r="B2171"/>
  <c r="B2177"/>
  <c r="A2138"/>
  <c r="B2140"/>
  <c r="B2172"/>
  <c r="C51" i="27"/>
  <c r="B581" i="11"/>
  <c r="B585"/>
  <c r="B589"/>
  <c r="B593"/>
  <c r="B597"/>
  <c r="B601"/>
  <c r="B605"/>
  <c r="B609"/>
  <c r="B613"/>
  <c r="B617"/>
  <c r="E56" i="27"/>
  <c r="B56" s="1"/>
  <c r="A581" i="11"/>
  <c r="A585"/>
  <c r="A589"/>
  <c r="A593"/>
  <c r="A597"/>
  <c r="A601"/>
  <c r="A605"/>
  <c r="A609"/>
  <c r="A613"/>
  <c r="A617"/>
  <c r="A2066"/>
  <c r="B2165"/>
  <c r="B2057"/>
  <c r="B2073"/>
  <c r="B2089"/>
  <c r="B2062"/>
  <c r="B2142"/>
  <c r="B2174"/>
  <c r="A2006"/>
  <c r="E60" i="5"/>
  <c r="B60" s="1"/>
  <c r="B2143" i="11"/>
  <c r="A2171"/>
  <c r="A2155"/>
  <c r="A2139"/>
  <c r="B2056"/>
  <c r="A2081"/>
  <c r="A2073"/>
  <c r="A2065"/>
  <c r="A2057"/>
  <c r="B1983"/>
  <c r="B1999"/>
  <c r="A2013"/>
  <c r="A1997"/>
  <c r="A1981"/>
  <c r="M55" i="5"/>
  <c r="O53"/>
  <c r="P49"/>
  <c r="L47"/>
  <c r="N45"/>
  <c r="P41"/>
  <c r="M39"/>
  <c r="O37"/>
  <c r="M33"/>
  <c r="M31"/>
  <c r="N55"/>
  <c r="N51"/>
  <c r="N47"/>
  <c r="N43"/>
  <c r="P39"/>
  <c r="P35"/>
  <c r="P31"/>
  <c r="O29"/>
  <c r="M25"/>
  <c r="M23"/>
  <c r="O21"/>
  <c r="M17"/>
  <c r="M13"/>
  <c r="P9"/>
  <c r="A21" i="27"/>
  <c r="L49" i="5"/>
  <c r="M43"/>
  <c r="O39"/>
  <c r="B45" i="27"/>
  <c r="M47" i="5"/>
  <c r="P37"/>
  <c r="L31"/>
  <c r="P59"/>
  <c r="M57"/>
  <c r="M59"/>
  <c r="P51"/>
  <c r="N59"/>
  <c r="O31"/>
  <c r="P33"/>
  <c r="L27"/>
  <c r="B1908" i="11"/>
  <c r="B2000"/>
  <c r="B2164"/>
  <c r="P27" i="5"/>
  <c r="P25"/>
  <c r="B699" i="11"/>
  <c r="A677"/>
  <c r="E54" i="27"/>
  <c r="A687" i="11"/>
  <c r="A671"/>
  <c r="A693"/>
  <c r="B695"/>
  <c r="O27" i="5"/>
  <c r="O23"/>
  <c r="P17"/>
  <c r="M15"/>
  <c r="L11"/>
  <c r="N9"/>
  <c r="B665" i="11"/>
  <c r="A673"/>
  <c r="A592"/>
  <c r="B596"/>
  <c r="B2085"/>
  <c r="A2067"/>
  <c r="A2001"/>
  <c r="L21" i="5"/>
  <c r="A2072" i="11"/>
  <c r="B2088"/>
  <c r="B618"/>
  <c r="B602"/>
  <c r="B586"/>
  <c r="A610"/>
  <c r="A594"/>
  <c r="E22" i="5"/>
  <c r="A1896" i="11"/>
  <c r="B600"/>
  <c r="A2162"/>
  <c r="B2139"/>
  <c r="B1987"/>
  <c r="P11" i="5"/>
  <c r="A2151" i="11"/>
  <c r="A79"/>
  <c r="A63"/>
  <c r="A56"/>
  <c r="A72"/>
  <c r="B79"/>
  <c r="B63"/>
  <c r="B47"/>
  <c r="B62"/>
  <c r="B78"/>
  <c r="A62"/>
  <c r="A85"/>
  <c r="I8" i="5"/>
  <c r="G28"/>
  <c r="G8"/>
  <c r="Q8" s="1"/>
  <c r="W6" i="11"/>
  <c r="G16" i="5"/>
  <c r="H16" s="1"/>
  <c r="G35"/>
  <c r="J35" s="1"/>
  <c r="G39"/>
  <c r="H39" s="1"/>
  <c r="G43"/>
  <c r="J43" s="1"/>
  <c r="G51"/>
  <c r="H51" s="1"/>
  <c r="G58"/>
  <c r="H58" s="1"/>
  <c r="A1834" i="11"/>
  <c r="A1843"/>
  <c r="E52" i="27"/>
  <c r="B1810" i="11"/>
  <c r="A1842"/>
  <c r="A1839"/>
  <c r="A1823"/>
  <c r="A1818"/>
  <c r="A1819"/>
  <c r="A1788"/>
  <c r="A1785"/>
  <c r="A1796"/>
  <c r="A1748"/>
  <c r="B1755"/>
  <c r="B1749"/>
  <c r="A1747"/>
  <c r="A1758"/>
  <c r="B1737"/>
  <c r="B1728"/>
  <c r="A1763"/>
  <c r="A1751"/>
  <c r="E50" i="5"/>
  <c r="A1696" i="11"/>
  <c r="B1688"/>
  <c r="B1712"/>
  <c r="A1726"/>
  <c r="A1710"/>
  <c r="A1694"/>
  <c r="B1696"/>
  <c r="A1702"/>
  <c r="A1692"/>
  <c r="A1708"/>
  <c r="A1724"/>
  <c r="B1708"/>
  <c r="A1719"/>
  <c r="A1625"/>
  <c r="A1641"/>
  <c r="A1622"/>
  <c r="B1624"/>
  <c r="A1630"/>
  <c r="A1606"/>
  <c r="B1614"/>
  <c r="B1584"/>
  <c r="B1572"/>
  <c r="A1598"/>
  <c r="A1576"/>
  <c r="A1589"/>
  <c r="A1573"/>
  <c r="A1593"/>
  <c r="B1577"/>
  <c r="A1541"/>
  <c r="B1559"/>
  <c r="B1543"/>
  <c r="A1525"/>
  <c r="B1523"/>
  <c r="B1535"/>
  <c r="A1555"/>
  <c r="A1547"/>
  <c r="A1539"/>
  <c r="A1531"/>
  <c r="A1561"/>
  <c r="A1545"/>
  <c r="A1529"/>
  <c r="B1557"/>
  <c r="B1549"/>
  <c r="B1541"/>
  <c r="B1533"/>
  <c r="B1525"/>
  <c r="A1523"/>
  <c r="A1487"/>
  <c r="B1494"/>
  <c r="A1503"/>
  <c r="A1519"/>
  <c r="B1493"/>
  <c r="A1504"/>
  <c r="A1495"/>
  <c r="B1517"/>
  <c r="A1454"/>
  <c r="B1468"/>
  <c r="A1446"/>
  <c r="A1478"/>
  <c r="B1408"/>
  <c r="B1431"/>
  <c r="A1439"/>
  <c r="A1407"/>
  <c r="A1431"/>
  <c r="A1436"/>
  <c r="B1416"/>
  <c r="B1427"/>
  <c r="A1430"/>
  <c r="E42" i="5"/>
  <c r="B1432" i="11"/>
  <c r="B1424"/>
  <c r="A1403"/>
  <c r="A1419"/>
  <c r="A1435"/>
  <c r="A1422"/>
  <c r="B1414"/>
  <c r="B1406"/>
  <c r="B1415"/>
  <c r="B1393"/>
  <c r="A1389"/>
  <c r="A1365"/>
  <c r="B1369"/>
  <c r="A1397"/>
  <c r="B1377"/>
  <c r="A1381"/>
  <c r="B1373"/>
  <c r="B1389"/>
  <c r="A1373"/>
  <c r="B1398"/>
  <c r="B1394"/>
  <c r="B1390"/>
  <c r="B1386"/>
  <c r="B1382"/>
  <c r="B1378"/>
  <c r="B1374"/>
  <c r="B1370"/>
  <c r="B1366"/>
  <c r="B1362"/>
  <c r="A1395"/>
  <c r="A1387"/>
  <c r="A1379"/>
  <c r="A1371"/>
  <c r="A1363"/>
  <c r="A1396"/>
  <c r="A1392"/>
  <c r="A1388"/>
  <c r="A1384"/>
  <c r="A1380"/>
  <c r="A1376"/>
  <c r="A1372"/>
  <c r="A1368"/>
  <c r="A1364"/>
  <c r="A1360"/>
  <c r="B1343"/>
  <c r="A1318"/>
  <c r="A1319"/>
  <c r="A1327"/>
  <c r="A1335"/>
  <c r="A1343"/>
  <c r="A1351"/>
  <c r="A1350"/>
  <c r="A1325"/>
  <c r="A1341"/>
  <c r="A1357"/>
  <c r="B1353"/>
  <c r="B1345"/>
  <c r="B1337"/>
  <c r="B1329"/>
  <c r="B1321"/>
  <c r="E40" i="27"/>
  <c r="A1331" i="11"/>
  <c r="A1347"/>
  <c r="B1338"/>
  <c r="A1349"/>
  <c r="B1349"/>
  <c r="B1333"/>
  <c r="B1331"/>
  <c r="B1347"/>
  <c r="A1345"/>
  <c r="B1322"/>
  <c r="B1302"/>
  <c r="B1286"/>
  <c r="A1290"/>
  <c r="A1283"/>
  <c r="B1301"/>
  <c r="E39" i="5"/>
  <c r="B1284" i="11"/>
  <c r="B1292"/>
  <c r="B1300"/>
  <c r="B1308"/>
  <c r="A1316"/>
  <c r="A1308"/>
  <c r="A1300"/>
  <c r="A1292"/>
  <c r="A1284"/>
  <c r="E39" i="27"/>
  <c r="A1298" i="11"/>
  <c r="B1310"/>
  <c r="B1285"/>
  <c r="B1288"/>
  <c r="B1304"/>
  <c r="A1312"/>
  <c r="A1296"/>
  <c r="A1280"/>
  <c r="A1278"/>
  <c r="A1294"/>
  <c r="A1310"/>
  <c r="B1306"/>
  <c r="B1290"/>
  <c r="B1309"/>
  <c r="A1264"/>
  <c r="B1243"/>
  <c r="A1262"/>
  <c r="B1236"/>
  <c r="B1268"/>
  <c r="B1259"/>
  <c r="A1248"/>
  <c r="A1252"/>
  <c r="B1238"/>
  <c r="B1254"/>
  <c r="B1270"/>
  <c r="A1242"/>
  <c r="A1274"/>
  <c r="E38" i="5"/>
  <c r="B1253" i="11"/>
  <c r="E38" i="27"/>
  <c r="A1265" i="11"/>
  <c r="A1253"/>
  <c r="A1246"/>
  <c r="B1256"/>
  <c r="B1265"/>
  <c r="B1252"/>
  <c r="B1263"/>
  <c r="B1246"/>
  <c r="B1267"/>
  <c r="A1236"/>
  <c r="A1257"/>
  <c r="A1237"/>
  <c r="B1196"/>
  <c r="B1204"/>
  <c r="B1195"/>
  <c r="B1219"/>
  <c r="B1212"/>
  <c r="B1207"/>
  <c r="B1215"/>
  <c r="B1205"/>
  <c r="B1197"/>
  <c r="B1232"/>
  <c r="B1216"/>
  <c r="B1200"/>
  <c r="A1228"/>
  <c r="A1220"/>
  <c r="B1179"/>
  <c r="A1177"/>
  <c r="E36" i="5"/>
  <c r="A1169" i="11"/>
  <c r="A1130"/>
  <c r="B1119"/>
  <c r="A1134"/>
  <c r="B1142"/>
  <c r="A1138"/>
  <c r="B1114"/>
  <c r="B1122"/>
  <c r="A1146"/>
  <c r="B1151"/>
  <c r="A1115"/>
  <c r="A1135"/>
  <c r="A1151"/>
  <c r="B1143"/>
  <c r="B1108"/>
  <c r="A1098"/>
  <c r="A1091"/>
  <c r="A1087"/>
  <c r="A1094"/>
  <c r="A1072"/>
  <c r="B1075"/>
  <c r="B1083"/>
  <c r="B1091"/>
  <c r="B1099"/>
  <c r="B1107"/>
  <c r="B1074"/>
  <c r="B1082"/>
  <c r="B1090"/>
  <c r="B1098"/>
  <c r="B1106"/>
  <c r="B1073"/>
  <c r="B1089"/>
  <c r="B1105"/>
  <c r="B1080"/>
  <c r="B1096"/>
  <c r="B1038"/>
  <c r="A1061"/>
  <c r="B1065"/>
  <c r="B1054"/>
  <c r="A1070"/>
  <c r="B1068"/>
  <c r="A1013"/>
  <c r="B1015"/>
  <c r="B976"/>
  <c r="B968"/>
  <c r="B960"/>
  <c r="A980"/>
  <c r="A964"/>
  <c r="B980"/>
  <c r="B964"/>
  <c r="E31" i="5"/>
  <c r="A953" i="11"/>
  <c r="A957"/>
  <c r="A961"/>
  <c r="A965"/>
  <c r="A969"/>
  <c r="A973"/>
  <c r="A977"/>
  <c r="A981"/>
  <c r="A985"/>
  <c r="B949"/>
  <c r="B953"/>
  <c r="B957"/>
  <c r="B961"/>
  <c r="B965"/>
  <c r="B969"/>
  <c r="B973"/>
  <c r="B977"/>
  <c r="B981"/>
  <c r="B985"/>
  <c r="A949"/>
  <c r="A931"/>
  <c r="A932"/>
  <c r="B946"/>
  <c r="B922"/>
  <c r="B934"/>
  <c r="B918"/>
  <c r="A912"/>
  <c r="A928"/>
  <c r="A944"/>
  <c r="A919"/>
  <c r="A935"/>
  <c r="A923"/>
  <c r="E30" i="27"/>
  <c r="B945" i="11"/>
  <c r="B941"/>
  <c r="B937"/>
  <c r="B933"/>
  <c r="B929"/>
  <c r="B925"/>
  <c r="B921"/>
  <c r="B917"/>
  <c r="B913"/>
  <c r="B881"/>
  <c r="B876"/>
  <c r="B864"/>
  <c r="A864"/>
  <c r="B852"/>
  <c r="A844"/>
  <c r="B840"/>
  <c r="B828"/>
  <c r="A832"/>
  <c r="A828"/>
  <c r="A791"/>
  <c r="B816"/>
  <c r="A788"/>
  <c r="B814"/>
  <c r="A804"/>
  <c r="A751"/>
  <c r="A763"/>
  <c r="A780"/>
  <c r="A755"/>
  <c r="A760"/>
  <c r="A767"/>
  <c r="A748"/>
  <c r="A783"/>
  <c r="B744"/>
  <c r="B748"/>
  <c r="B752"/>
  <c r="B756"/>
  <c r="B760"/>
  <c r="B764"/>
  <c r="B768"/>
  <c r="B772"/>
  <c r="B776"/>
  <c r="B780"/>
  <c r="B745"/>
  <c r="B749"/>
  <c r="B753"/>
  <c r="B757"/>
  <c r="B761"/>
  <c r="B765"/>
  <c r="B769"/>
  <c r="B773"/>
  <c r="B777"/>
  <c r="B781"/>
  <c r="A744"/>
  <c r="A717"/>
  <c r="A725"/>
  <c r="B721"/>
  <c r="B469"/>
  <c r="B461"/>
  <c r="A469"/>
  <c r="A493"/>
  <c r="A461"/>
  <c r="B477"/>
  <c r="B485"/>
  <c r="B459"/>
  <c r="B467"/>
  <c r="B475"/>
  <c r="B483"/>
  <c r="B491"/>
  <c r="A459"/>
  <c r="A467"/>
  <c r="A475"/>
  <c r="A483"/>
  <c r="A491"/>
  <c r="B336"/>
  <c r="B352"/>
  <c r="B368"/>
  <c r="A344"/>
  <c r="A360"/>
  <c r="A362"/>
  <c r="A346"/>
  <c r="B370"/>
  <c r="B354"/>
  <c r="B338"/>
  <c r="B307"/>
  <c r="B299"/>
  <c r="A331"/>
  <c r="A323"/>
  <c r="B331"/>
  <c r="B212"/>
  <c r="B220"/>
  <c r="A233"/>
  <c r="B242"/>
  <c r="B226"/>
  <c r="A250"/>
  <c r="A234"/>
  <c r="A218"/>
  <c r="A224"/>
  <c r="A240"/>
  <c r="B216"/>
  <c r="B232"/>
  <c r="B248"/>
  <c r="A241"/>
  <c r="B249"/>
  <c r="B211"/>
  <c r="B219"/>
  <c r="B227"/>
  <c r="B235"/>
  <c r="B243"/>
  <c r="A211"/>
  <c r="A219"/>
  <c r="A227"/>
  <c r="A235"/>
  <c r="A243"/>
  <c r="A129"/>
  <c r="A133"/>
  <c r="A160"/>
  <c r="B123"/>
  <c r="B111"/>
  <c r="B116"/>
  <c r="E10" i="5"/>
  <c r="B124" i="11"/>
  <c r="B92"/>
  <c r="B103"/>
  <c r="B120"/>
  <c r="B104"/>
  <c r="B88"/>
  <c r="B99"/>
  <c r="B115"/>
  <c r="B127"/>
  <c r="B119"/>
  <c r="B96"/>
  <c r="B107"/>
  <c r="A88"/>
  <c r="A124"/>
  <c r="A120"/>
  <c r="A116"/>
  <c r="A112"/>
  <c r="A108"/>
  <c r="A104"/>
  <c r="A100"/>
  <c r="A96"/>
  <c r="A92"/>
  <c r="E10" i="27"/>
  <c r="A91" i="11"/>
  <c r="A95"/>
  <c r="A99"/>
  <c r="A103"/>
  <c r="A107"/>
  <c r="A111"/>
  <c r="A115"/>
  <c r="A119"/>
  <c r="A123"/>
  <c r="A127"/>
  <c r="A81"/>
  <c r="A50"/>
  <c r="A74"/>
  <c r="A69"/>
  <c r="A86"/>
  <c r="A70"/>
  <c r="A54"/>
  <c r="A57"/>
  <c r="A73"/>
  <c r="A61"/>
  <c r="A58"/>
  <c r="A53"/>
  <c r="A78"/>
  <c r="E9" i="27"/>
  <c r="C9" s="1"/>
  <c r="A65" i="11"/>
  <c r="A47"/>
  <c r="B84"/>
  <c r="B80"/>
  <c r="B76"/>
  <c r="B72"/>
  <c r="B68"/>
  <c r="B64"/>
  <c r="B60"/>
  <c r="B56"/>
  <c r="B52"/>
  <c r="B48"/>
  <c r="B49"/>
  <c r="B53"/>
  <c r="B57"/>
  <c r="B61"/>
  <c r="B65"/>
  <c r="B69"/>
  <c r="B73"/>
  <c r="B77"/>
  <c r="B81"/>
  <c r="B85"/>
  <c r="C60" i="27"/>
  <c r="A168" i="11"/>
  <c r="A149"/>
  <c r="A156"/>
  <c r="A132"/>
  <c r="A157"/>
  <c r="A319"/>
  <c r="A303"/>
  <c r="B327"/>
  <c r="B311"/>
  <c r="B295"/>
  <c r="A325"/>
  <c r="A317"/>
  <c r="A309"/>
  <c r="A301"/>
  <c r="A293"/>
  <c r="B325"/>
  <c r="B317"/>
  <c r="B309"/>
  <c r="B301"/>
  <c r="B293"/>
  <c r="B330"/>
  <c r="B326"/>
  <c r="B322"/>
  <c r="B318"/>
  <c r="B314"/>
  <c r="B310"/>
  <c r="B306"/>
  <c r="B302"/>
  <c r="B298"/>
  <c r="B294"/>
  <c r="A330"/>
  <c r="A326"/>
  <c r="A322"/>
  <c r="A318"/>
  <c r="A314"/>
  <c r="A310"/>
  <c r="A306"/>
  <c r="A302"/>
  <c r="A298"/>
  <c r="A294"/>
  <c r="E15" i="5"/>
  <c r="B351" i="11"/>
  <c r="B359"/>
  <c r="A367"/>
  <c r="A335"/>
  <c r="A377"/>
  <c r="B385"/>
  <c r="A703"/>
  <c r="B717"/>
  <c r="B733"/>
  <c r="A737"/>
  <c r="A721"/>
  <c r="A705"/>
  <c r="B711"/>
  <c r="B719"/>
  <c r="B727"/>
  <c r="B735"/>
  <c r="A739"/>
  <c r="A731"/>
  <c r="A723"/>
  <c r="A715"/>
  <c r="A707"/>
  <c r="E25" i="27"/>
  <c r="A706" i="11"/>
  <c r="A710"/>
  <c r="A714"/>
  <c r="A718"/>
  <c r="A722"/>
  <c r="A726"/>
  <c r="A730"/>
  <c r="A734"/>
  <c r="A738"/>
  <c r="A742"/>
  <c r="B740"/>
  <c r="B736"/>
  <c r="B732"/>
  <c r="B728"/>
  <c r="B724"/>
  <c r="B720"/>
  <c r="B716"/>
  <c r="B712"/>
  <c r="B708"/>
  <c r="B704"/>
  <c r="B822"/>
  <c r="A792"/>
  <c r="A808"/>
  <c r="A824"/>
  <c r="A787"/>
  <c r="B824"/>
  <c r="A790"/>
  <c r="A798"/>
  <c r="A806"/>
  <c r="A814"/>
  <c r="A822"/>
  <c r="A797"/>
  <c r="A789"/>
  <c r="A813"/>
  <c r="B787"/>
  <c r="B791"/>
  <c r="B795"/>
  <c r="B799"/>
  <c r="B803"/>
  <c r="B807"/>
  <c r="B811"/>
  <c r="B815"/>
  <c r="B819"/>
  <c r="B823"/>
  <c r="B800"/>
  <c r="B796"/>
  <c r="B792"/>
  <c r="B788"/>
  <c r="A805"/>
  <c r="A862"/>
  <c r="A854"/>
  <c r="A846"/>
  <c r="A838"/>
  <c r="A830"/>
  <c r="B830"/>
  <c r="B838"/>
  <c r="B846"/>
  <c r="B854"/>
  <c r="B862"/>
  <c r="B849"/>
  <c r="B897"/>
  <c r="B889"/>
  <c r="B892"/>
  <c r="B877"/>
  <c r="B893"/>
  <c r="B900"/>
  <c r="B868"/>
  <c r="A1483"/>
  <c r="A1499"/>
  <c r="A1515"/>
  <c r="B1513"/>
  <c r="B1497"/>
  <c r="A1488"/>
  <c r="B1510"/>
  <c r="E44" i="5"/>
  <c r="A1512" i="11"/>
  <c r="B1502"/>
  <c r="E44" i="27"/>
  <c r="A1518" i="11"/>
  <c r="B1616"/>
  <c r="A1634"/>
  <c r="A1618"/>
  <c r="E47" i="27"/>
  <c r="A1633" i="11"/>
  <c r="A1613"/>
  <c r="A1629"/>
  <c r="B1605"/>
  <c r="B1641"/>
  <c r="B1609"/>
  <c r="B1644"/>
  <c r="A1671"/>
  <c r="B1709"/>
  <c r="B1698"/>
  <c r="B1706"/>
  <c r="B1714"/>
  <c r="B1722"/>
  <c r="E49" i="5"/>
  <c r="B1725" i="11"/>
  <c r="B1701"/>
  <c r="A1695"/>
  <c r="B1689"/>
  <c r="B1705"/>
  <c r="B1721"/>
  <c r="A1699"/>
  <c r="A1715"/>
  <c r="A1762"/>
  <c r="A1730"/>
  <c r="A1761"/>
  <c r="A1753"/>
  <c r="A1745"/>
  <c r="A1737"/>
  <c r="A1729"/>
  <c r="B1739"/>
  <c r="B1741"/>
  <c r="A1744"/>
  <c r="A1760"/>
  <c r="B1731"/>
  <c r="B1767"/>
  <c r="B1763"/>
  <c r="B1746"/>
  <c r="B1734"/>
  <c r="B1750"/>
  <c r="B1766"/>
  <c r="A1181"/>
  <c r="A1165"/>
  <c r="B1171"/>
  <c r="B1234"/>
  <c r="B1226"/>
  <c r="B1218"/>
  <c r="B1210"/>
  <c r="B1202"/>
  <c r="A1216"/>
  <c r="A1232"/>
  <c r="A1271"/>
  <c r="A1263"/>
  <c r="A1255"/>
  <c r="A1247"/>
  <c r="A1239"/>
  <c r="A1307"/>
  <c r="B1330"/>
  <c r="A1342"/>
  <c r="B1460"/>
  <c r="B1478"/>
  <c r="B1077"/>
  <c r="B1109"/>
  <c r="B1100"/>
  <c r="A947"/>
  <c r="A1827"/>
  <c r="A1601"/>
  <c r="A1549"/>
  <c r="B1422"/>
  <c r="A1385"/>
  <c r="A1369"/>
  <c r="B950"/>
  <c r="B958"/>
  <c r="B966"/>
  <c r="B974"/>
  <c r="B982"/>
  <c r="A745"/>
  <c r="A753"/>
  <c r="A761"/>
  <c r="A769"/>
  <c r="A777"/>
  <c r="A746"/>
  <c r="A754"/>
  <c r="A762"/>
  <c r="A770"/>
  <c r="A778"/>
  <c r="A950"/>
  <c r="A958"/>
  <c r="A966"/>
  <c r="A974"/>
  <c r="A982"/>
  <c r="A1772"/>
  <c r="B1547"/>
  <c r="B1531"/>
  <c r="B1391"/>
  <c r="B1383"/>
  <c r="B1375"/>
  <c r="B1367"/>
  <c r="B457"/>
  <c r="B473"/>
  <c r="B489"/>
  <c r="A465"/>
  <c r="A481"/>
  <c r="B213"/>
  <c r="B229"/>
  <c r="B245"/>
  <c r="A221"/>
  <c r="A237"/>
  <c r="E42" i="27"/>
  <c r="B125" i="11"/>
  <c r="B117"/>
  <c r="B109"/>
  <c r="B101"/>
  <c r="B93"/>
  <c r="A83"/>
  <c r="A75"/>
  <c r="A67"/>
  <c r="A59"/>
  <c r="A51"/>
  <c r="B94"/>
  <c r="B102"/>
  <c r="B110"/>
  <c r="B118"/>
  <c r="B126"/>
  <c r="A52"/>
  <c r="A60"/>
  <c r="A68"/>
  <c r="A76"/>
  <c r="A84"/>
  <c r="A946"/>
  <c r="A938"/>
  <c r="A930"/>
  <c r="A922"/>
  <c r="A914"/>
  <c r="B1417"/>
  <c r="A1434"/>
  <c r="A1418"/>
  <c r="A1402"/>
  <c r="A1433"/>
  <c r="A1425"/>
  <c r="A1417"/>
  <c r="A1409"/>
  <c r="A1401"/>
  <c r="A1053"/>
  <c r="A1046"/>
  <c r="B908"/>
  <c r="B916"/>
  <c r="B924"/>
  <c r="B932"/>
  <c r="B940"/>
  <c r="L57" i="5"/>
  <c r="L17"/>
  <c r="O13"/>
  <c r="B1591" i="11"/>
  <c r="A1602"/>
  <c r="A1586"/>
  <c r="A1570"/>
  <c r="B1565"/>
  <c r="B1597"/>
  <c r="A1031"/>
  <c r="B1061"/>
  <c r="B1045"/>
  <c r="A1152"/>
  <c r="A1144"/>
  <c r="A1136"/>
  <c r="A1128"/>
  <c r="A1120"/>
  <c r="B1152"/>
  <c r="B1144"/>
  <c r="B1136"/>
  <c r="B1128"/>
  <c r="B1120"/>
  <c r="B1566"/>
  <c r="B1574"/>
  <c r="B1582"/>
  <c r="B1590"/>
  <c r="B1598"/>
  <c r="B1066"/>
  <c r="B1050"/>
  <c r="A1596"/>
  <c r="B1401"/>
  <c r="A1408"/>
  <c r="B1436"/>
  <c r="B1420"/>
  <c r="B1404"/>
  <c r="B1435"/>
  <c r="B1403"/>
  <c r="E34" i="5"/>
  <c r="A1080" i="11"/>
  <c r="A1088"/>
  <c r="A1096"/>
  <c r="A1104"/>
  <c r="A1073"/>
  <c r="A1081"/>
  <c r="A1089"/>
  <c r="A1097"/>
  <c r="A1105"/>
  <c r="E34" i="27"/>
  <c r="B83" i="11"/>
  <c r="B75"/>
  <c r="B67"/>
  <c r="B59"/>
  <c r="B51"/>
  <c r="B50"/>
  <c r="B58"/>
  <c r="B66"/>
  <c r="B74"/>
  <c r="B82"/>
  <c r="A121"/>
  <c r="A113"/>
  <c r="A105"/>
  <c r="A97"/>
  <c r="A89"/>
  <c r="A94"/>
  <c r="A102"/>
  <c r="A110"/>
  <c r="A118"/>
  <c r="A126"/>
  <c r="A239"/>
  <c r="A223"/>
  <c r="B247"/>
  <c r="B231"/>
  <c r="B215"/>
  <c r="A495"/>
  <c r="A479"/>
  <c r="A463"/>
  <c r="B487"/>
  <c r="B471"/>
  <c r="E19" i="5"/>
  <c r="B783" i="11"/>
  <c r="B775"/>
  <c r="B767"/>
  <c r="B759"/>
  <c r="B751"/>
  <c r="B782"/>
  <c r="B774"/>
  <c r="B766"/>
  <c r="B758"/>
  <c r="B750"/>
  <c r="E26" i="5"/>
  <c r="B911" i="11"/>
  <c r="B919"/>
  <c r="B927"/>
  <c r="B935"/>
  <c r="B943"/>
  <c r="A939"/>
  <c r="A927"/>
  <c r="B983"/>
  <c r="B975"/>
  <c r="B967"/>
  <c r="B959"/>
  <c r="B951"/>
  <c r="A983"/>
  <c r="A975"/>
  <c r="A967"/>
  <c r="A959"/>
  <c r="A951"/>
  <c r="B1104"/>
  <c r="B1072"/>
  <c r="B1081"/>
  <c r="B1102"/>
  <c r="B1086"/>
  <c r="B1111"/>
  <c r="B1095"/>
  <c r="B1079"/>
  <c r="B1127"/>
  <c r="A1119"/>
  <c r="E41" i="27"/>
  <c r="A1366" i="11"/>
  <c r="A1374"/>
  <c r="A1382"/>
  <c r="A1390"/>
  <c r="A1398"/>
  <c r="A1375"/>
  <c r="A1391"/>
  <c r="B1364"/>
  <c r="B1372"/>
  <c r="B1380"/>
  <c r="B1388"/>
  <c r="B1396"/>
  <c r="B1405"/>
  <c r="B1430"/>
  <c r="B1529"/>
  <c r="B1545"/>
  <c r="B1561"/>
  <c r="A1553"/>
  <c r="A1535"/>
  <c r="A1551"/>
  <c r="A1577"/>
  <c r="A1581"/>
  <c r="A1780"/>
  <c r="A1801"/>
  <c r="A1835"/>
  <c r="A1831"/>
  <c r="A1826"/>
  <c r="B1318"/>
  <c r="B1224"/>
  <c r="B1354"/>
  <c r="A1185"/>
  <c r="B988"/>
  <c r="B1209"/>
  <c r="A972"/>
  <c r="B1397"/>
  <c r="B1365"/>
  <c r="A307"/>
  <c r="A225"/>
  <c r="A140"/>
  <c r="A920"/>
  <c r="B1501"/>
  <c r="A1438"/>
  <c r="A1427"/>
  <c r="A1038"/>
  <c r="B926"/>
  <c r="B1228"/>
  <c r="A1193"/>
  <c r="A249"/>
  <c r="A1609"/>
  <c r="A1114"/>
  <c r="A1735"/>
  <c r="B1355"/>
  <c r="B1323"/>
  <c r="B1692"/>
  <c r="A1700"/>
  <c r="B1413"/>
  <c r="B1298"/>
  <c r="A1302"/>
  <c r="A1078"/>
  <c r="A1103"/>
  <c r="E16" i="5"/>
  <c r="B362" i="11"/>
  <c r="A354"/>
  <c r="B240"/>
  <c r="A248"/>
  <c r="A216"/>
  <c r="L13" i="5"/>
  <c r="P23"/>
  <c r="A226" i="11"/>
  <c r="B218"/>
  <c r="B250"/>
  <c r="A315"/>
  <c r="A368"/>
  <c r="A336"/>
  <c r="B344"/>
  <c r="B914"/>
  <c r="A960"/>
  <c r="B1062"/>
  <c r="A1107"/>
  <c r="A1082"/>
  <c r="B1146"/>
  <c r="A1118"/>
  <c r="A1161"/>
  <c r="B1223"/>
  <c r="B1220"/>
  <c r="B1316"/>
  <c r="A1304"/>
  <c r="B1296"/>
  <c r="A1299"/>
  <c r="B1325"/>
  <c r="B1357"/>
  <c r="A1355"/>
  <c r="A1323"/>
  <c r="B1385"/>
  <c r="A1400"/>
  <c r="A1423"/>
  <c r="B1509"/>
  <c r="B1527"/>
  <c r="A1638"/>
  <c r="A1718"/>
  <c r="B1733"/>
  <c r="A1269"/>
  <c r="B91"/>
  <c r="B112"/>
  <c r="A796"/>
  <c r="B1245"/>
  <c r="B108"/>
  <c r="B1237"/>
  <c r="B493"/>
  <c r="A860"/>
  <c r="A1720"/>
  <c r="A1759"/>
  <c r="A1258"/>
  <c r="B1262"/>
  <c r="A1282"/>
  <c r="A1254"/>
  <c r="B1264"/>
  <c r="B9" i="27"/>
  <c r="C57"/>
  <c r="A60"/>
  <c r="A56"/>
  <c r="A2052" i="11"/>
  <c r="A2044"/>
  <c r="A2049"/>
  <c r="A1984"/>
  <c r="A2000"/>
  <c r="B1907"/>
  <c r="A1927"/>
  <c r="B1905"/>
  <c r="A569"/>
  <c r="B560"/>
  <c r="B576"/>
  <c r="A553"/>
  <c r="B568"/>
  <c r="B567"/>
  <c r="B572"/>
  <c r="B556"/>
  <c r="B540"/>
  <c r="B559"/>
  <c r="A417"/>
  <c r="B453"/>
  <c r="A429"/>
  <c r="B421"/>
  <c r="B437"/>
  <c r="B445"/>
  <c r="A453"/>
  <c r="A421"/>
  <c r="B449"/>
  <c r="B433"/>
  <c r="B417"/>
  <c r="A441"/>
  <c r="A425"/>
  <c r="N19" i="5"/>
  <c r="P19"/>
  <c r="L29" i="18"/>
  <c r="L33" i="31"/>
  <c r="B24" i="5"/>
  <c r="B698" i="11"/>
  <c r="B694"/>
  <c r="A690"/>
  <c r="A686"/>
  <c r="A682"/>
  <c r="A678"/>
  <c r="A674"/>
  <c r="A670"/>
  <c r="A666"/>
  <c r="A662"/>
  <c r="A698"/>
  <c r="A694"/>
  <c r="B701"/>
  <c r="B667"/>
  <c r="B675"/>
  <c r="B683"/>
  <c r="B691"/>
  <c r="A699"/>
  <c r="E24" i="27"/>
  <c r="B664" i="11"/>
  <c r="B668"/>
  <c r="B672"/>
  <c r="B676"/>
  <c r="B680"/>
  <c r="B684"/>
  <c r="B688"/>
  <c r="B692"/>
  <c r="B673"/>
  <c r="A669"/>
  <c r="A685"/>
  <c r="A691"/>
  <c r="A683"/>
  <c r="A675"/>
  <c r="A667"/>
  <c r="A701"/>
  <c r="B685"/>
  <c r="B669"/>
  <c r="B693"/>
  <c r="A681"/>
  <c r="A665"/>
  <c r="A689"/>
  <c r="B527"/>
  <c r="A530"/>
  <c r="A520"/>
  <c r="A512"/>
  <c r="A504"/>
  <c r="B536"/>
  <c r="B528"/>
  <c r="B520"/>
  <c r="B512"/>
  <c r="B504"/>
  <c r="E20" i="27"/>
  <c r="C20" s="1"/>
  <c r="A509" i="11"/>
  <c r="A525"/>
  <c r="B501"/>
  <c r="B517"/>
  <c r="A536"/>
  <c r="B519"/>
  <c r="A527"/>
  <c r="B537"/>
  <c r="A524"/>
  <c r="A531"/>
  <c r="E20" i="5"/>
  <c r="B20" s="1"/>
  <c r="B531" i="11"/>
  <c r="A534"/>
  <c r="A526"/>
  <c r="A522"/>
  <c r="A518"/>
  <c r="A514"/>
  <c r="A510"/>
  <c r="A506"/>
  <c r="A502"/>
  <c r="A498"/>
  <c r="B534"/>
  <c r="B530"/>
  <c r="B526"/>
  <c r="B522"/>
  <c r="B518"/>
  <c r="B514"/>
  <c r="B510"/>
  <c r="B506"/>
  <c r="B502"/>
  <c r="B498"/>
  <c r="B533"/>
  <c r="A505"/>
  <c r="A513"/>
  <c r="A521"/>
  <c r="A529"/>
  <c r="A537"/>
  <c r="B505"/>
  <c r="B513"/>
  <c r="B521"/>
  <c r="A528"/>
  <c r="B511"/>
  <c r="A535"/>
  <c r="A519"/>
  <c r="A503"/>
  <c r="B529"/>
  <c r="A523"/>
  <c r="B515"/>
  <c r="A532"/>
  <c r="A499"/>
  <c r="B507"/>
  <c r="G45" i="5"/>
  <c r="H45" s="1"/>
  <c r="G50"/>
  <c r="R50" s="1"/>
  <c r="G34"/>
  <c r="H34" s="1"/>
  <c r="G21"/>
  <c r="U21" s="1"/>
  <c r="G26"/>
  <c r="J26" s="1"/>
  <c r="G57"/>
  <c r="S57" s="1"/>
  <c r="G25"/>
  <c r="S25" s="1"/>
  <c r="G12"/>
  <c r="S12" s="1"/>
  <c r="Q26"/>
  <c r="G55"/>
  <c r="J55" s="1"/>
  <c r="G54"/>
  <c r="H54" s="1"/>
  <c r="G46"/>
  <c r="J46" s="1"/>
  <c r="G38"/>
  <c r="S38" s="1"/>
  <c r="G30"/>
  <c r="T30" s="1"/>
  <c r="G22"/>
  <c r="R22" s="1"/>
  <c r="G20"/>
  <c r="T20" s="1"/>
  <c r="G10"/>
  <c r="G53"/>
  <c r="Q53" s="1"/>
  <c r="G49"/>
  <c r="J49" s="1"/>
  <c r="G37"/>
  <c r="H37" s="1"/>
  <c r="G13"/>
  <c r="G48"/>
  <c r="H48" s="1"/>
  <c r="G52"/>
  <c r="H52" s="1"/>
  <c r="G44"/>
  <c r="J44" s="1"/>
  <c r="G41"/>
  <c r="T41" s="1"/>
  <c r="G33"/>
  <c r="S33" s="1"/>
  <c r="G31"/>
  <c r="S31" s="1"/>
  <c r="G27"/>
  <c r="H27" s="1"/>
  <c r="G23"/>
  <c r="T23" s="1"/>
  <c r="G19"/>
  <c r="H19" s="1"/>
  <c r="G15"/>
  <c r="U15" s="1"/>
  <c r="G11"/>
  <c r="T11" s="1"/>
  <c r="G29"/>
  <c r="U29" s="1"/>
  <c r="G59"/>
  <c r="R59" s="1"/>
  <c r="G9"/>
  <c r="U9" s="1"/>
  <c r="G14"/>
  <c r="H14" s="1"/>
  <c r="G24"/>
  <c r="G32"/>
  <c r="U32" s="1"/>
  <c r="G36"/>
  <c r="U36" s="1"/>
  <c r="G40"/>
  <c r="U40" s="1"/>
  <c r="G60"/>
  <c r="J60" s="1"/>
  <c r="G56"/>
  <c r="R56" s="1"/>
  <c r="I34"/>
  <c r="I23"/>
  <c r="I53"/>
  <c r="I18"/>
  <c r="I30"/>
  <c r="I60"/>
  <c r="I52"/>
  <c r="I11"/>
  <c r="J11" s="1"/>
  <c r="I51"/>
  <c r="I47"/>
  <c r="I54"/>
  <c r="I50"/>
  <c r="I57"/>
  <c r="I19"/>
  <c r="J19" s="1"/>
  <c r="I56"/>
  <c r="I9"/>
  <c r="I58"/>
  <c r="I43"/>
  <c r="I13"/>
  <c r="I27"/>
  <c r="I46"/>
  <c r="I20"/>
  <c r="I25"/>
  <c r="I40"/>
  <c r="I49"/>
  <c r="I37"/>
  <c r="I22"/>
  <c r="I12"/>
  <c r="J12" s="1"/>
  <c r="I32"/>
  <c r="I31"/>
  <c r="I33"/>
  <c r="I42"/>
  <c r="I36"/>
  <c r="I44"/>
  <c r="I10"/>
  <c r="I45"/>
  <c r="I26"/>
  <c r="I17"/>
  <c r="I39"/>
  <c r="I15"/>
  <c r="I35"/>
  <c r="I59"/>
  <c r="I28"/>
  <c r="I21"/>
  <c r="I41"/>
  <c r="I38"/>
  <c r="I29"/>
  <c r="I14"/>
  <c r="I24"/>
  <c r="I48"/>
  <c r="I55"/>
  <c r="I16"/>
  <c r="B20" i="27"/>
  <c r="A15"/>
  <c r="A18"/>
  <c r="A1756" i="11"/>
  <c r="A1743"/>
  <c r="A1734"/>
  <c r="B1700"/>
  <c r="B1716"/>
  <c r="A1688"/>
  <c r="B1640"/>
  <c r="A1614"/>
  <c r="B1599"/>
  <c r="B1603"/>
  <c r="B1576"/>
  <c r="A1574"/>
  <c r="A1585"/>
  <c r="A1590"/>
  <c r="B1588"/>
  <c r="B1589"/>
  <c r="A1566"/>
  <c r="B1452"/>
  <c r="B1441"/>
  <c r="A1470"/>
  <c r="A1415"/>
  <c r="B1411"/>
  <c r="A1404"/>
  <c r="A1337"/>
  <c r="A1353"/>
  <c r="B1327"/>
  <c r="A1321"/>
  <c r="B1319"/>
  <c r="B1351"/>
  <c r="B1278"/>
  <c r="A1314"/>
  <c r="A1306"/>
  <c r="B1294"/>
  <c r="A1256"/>
  <c r="A1244"/>
  <c r="B1272"/>
  <c r="B1247"/>
  <c r="B1248"/>
  <c r="B1275"/>
  <c r="B1249"/>
  <c r="B1244"/>
  <c r="B1260"/>
  <c r="A1270"/>
  <c r="A1238"/>
  <c r="B1255"/>
  <c r="A1268"/>
  <c r="B1242"/>
  <c r="B1250"/>
  <c r="B1258"/>
  <c r="B1266"/>
  <c r="B1274"/>
  <c r="A1250"/>
  <c r="A1266"/>
  <c r="B1251"/>
  <c r="B1273"/>
  <c r="B1269"/>
  <c r="A1249"/>
  <c r="B1261"/>
  <c r="B1241"/>
  <c r="A1273"/>
  <c r="A1241"/>
  <c r="A1261"/>
  <c r="A1245"/>
  <c r="A1086"/>
  <c r="A1095"/>
  <c r="C17" i="27"/>
  <c r="A24"/>
  <c r="B32"/>
  <c r="C35"/>
  <c r="A17"/>
  <c r="A60" i="5"/>
  <c r="C56" i="27"/>
  <c r="B26"/>
  <c r="A2156" i="11"/>
  <c r="B2147"/>
  <c r="B2077"/>
  <c r="A2084"/>
  <c r="B2042"/>
  <c r="A2045"/>
  <c r="B2016"/>
  <c r="B2027"/>
  <c r="A2017"/>
  <c r="B2037"/>
  <c r="B2051"/>
  <c r="B2019"/>
  <c r="A1928"/>
  <c r="A1913"/>
  <c r="A1916"/>
  <c r="A1911"/>
  <c r="B1921"/>
  <c r="B342"/>
  <c r="B366"/>
  <c r="B225"/>
  <c r="B236"/>
  <c r="A220"/>
  <c r="B244"/>
  <c r="B28"/>
  <c r="A16"/>
  <c r="B12"/>
  <c r="O56" i="5"/>
  <c r="P56"/>
  <c r="L50"/>
  <c r="Q50" s="1"/>
  <c r="O50"/>
  <c r="L38"/>
  <c r="M38"/>
  <c r="M34"/>
  <c r="R34" s="1"/>
  <c r="L34"/>
  <c r="N32"/>
  <c r="O32"/>
  <c r="O28"/>
  <c r="N28"/>
  <c r="O26"/>
  <c r="T26" s="1"/>
  <c r="N26"/>
  <c r="M24"/>
  <c r="L24"/>
  <c r="P24"/>
  <c r="G18"/>
  <c r="Q18" s="1"/>
  <c r="O18"/>
  <c r="L16"/>
  <c r="Q16" s="1"/>
  <c r="M16"/>
  <c r="R16" s="1"/>
  <c r="O14"/>
  <c r="N14"/>
  <c r="M12"/>
  <c r="P12"/>
  <c r="N10"/>
  <c r="O10"/>
  <c r="M8"/>
  <c r="N8"/>
  <c r="K33" i="31"/>
  <c r="I56" i="27"/>
  <c r="G17" i="5"/>
  <c r="U17" s="1"/>
  <c r="A36" i="27"/>
  <c r="B36"/>
  <c r="B33"/>
  <c r="C33"/>
  <c r="A32" i="5"/>
  <c r="B32"/>
  <c r="A51"/>
  <c r="A14"/>
  <c r="A43" i="27"/>
  <c r="C36"/>
  <c r="A17" i="5"/>
  <c r="B35"/>
  <c r="A35"/>
  <c r="B12" i="27"/>
  <c r="C12"/>
  <c r="B53" i="5"/>
  <c r="A53"/>
  <c r="A58" i="27"/>
  <c r="C58"/>
  <c r="C19"/>
  <c r="B19"/>
  <c r="A22"/>
  <c r="B22"/>
  <c r="A8"/>
  <c r="C8"/>
  <c r="B29"/>
  <c r="T59" i="5"/>
  <c r="S48"/>
  <c r="A604" i="11"/>
  <c r="A580"/>
  <c r="A6"/>
  <c r="B6"/>
  <c r="I15" i="27"/>
  <c r="C14"/>
  <c r="B57"/>
  <c r="A57" i="5"/>
  <c r="A8"/>
  <c r="B58" i="27"/>
  <c r="A28" i="5"/>
  <c r="A56"/>
  <c r="B28" i="27"/>
  <c r="A33" i="5"/>
  <c r="B35" i="27"/>
  <c r="A23" i="5"/>
  <c r="C22" i="27"/>
  <c r="A27" i="5"/>
  <c r="T45"/>
  <c r="A214" i="11"/>
  <c r="A222"/>
  <c r="A230"/>
  <c r="A238"/>
  <c r="A246"/>
  <c r="B214"/>
  <c r="B222"/>
  <c r="B230"/>
  <c r="B238"/>
  <c r="B246"/>
  <c r="A217"/>
  <c r="B241"/>
  <c r="A266"/>
  <c r="A299"/>
  <c r="B323"/>
  <c r="A372"/>
  <c r="A364"/>
  <c r="A356"/>
  <c r="A348"/>
  <c r="A340"/>
  <c r="B372"/>
  <c r="B364"/>
  <c r="B356"/>
  <c r="B348"/>
  <c r="B340"/>
  <c r="E16" i="27"/>
  <c r="A343" i="11"/>
  <c r="B938"/>
  <c r="A940"/>
  <c r="B930"/>
  <c r="A916"/>
  <c r="A952"/>
  <c r="A976"/>
  <c r="B984"/>
  <c r="B952"/>
  <c r="B1046"/>
  <c r="B1033"/>
  <c r="A1054"/>
  <c r="B1057"/>
  <c r="A1045"/>
  <c r="A1099"/>
  <c r="A1083"/>
  <c r="A1106"/>
  <c r="A1090"/>
  <c r="A1074"/>
  <c r="B1076"/>
  <c r="B1101"/>
  <c r="B1130"/>
  <c r="A1122"/>
  <c r="B1118"/>
  <c r="B1134"/>
  <c r="B1150"/>
  <c r="A1126"/>
  <c r="A1142"/>
  <c r="A1113"/>
  <c r="A1143"/>
  <c r="A1154"/>
  <c r="A1690"/>
  <c r="A1698"/>
  <c r="A1706"/>
  <c r="A1714"/>
  <c r="A1722"/>
  <c r="B1690"/>
  <c r="B1704"/>
  <c r="B1720"/>
  <c r="A1754"/>
  <c r="A1755"/>
  <c r="A1739"/>
  <c r="E50" i="27"/>
  <c r="C50" s="1"/>
  <c r="A1740" i="11"/>
  <c r="B1735"/>
  <c r="B1765"/>
  <c r="A1732"/>
  <c r="A1764"/>
  <c r="B1759"/>
  <c r="B2003"/>
  <c r="B2097"/>
  <c r="B2119"/>
  <c r="A2122"/>
  <c r="B2175"/>
  <c r="A2152"/>
  <c r="B2018"/>
  <c r="O46" i="5"/>
  <c r="T46" s="1"/>
  <c r="A2020" i="11"/>
  <c r="B2024"/>
  <c r="A2033"/>
  <c r="A2040"/>
  <c r="A759"/>
  <c r="A775"/>
  <c r="A752"/>
  <c r="A768"/>
  <c r="A2063"/>
  <c r="B1897"/>
  <c r="B1913"/>
  <c r="B1929"/>
  <c r="A1903"/>
  <c r="A1919"/>
  <c r="B2080"/>
  <c r="A771"/>
  <c r="A764"/>
  <c r="B2070"/>
  <c r="B1923"/>
  <c r="B1138"/>
  <c r="A1897"/>
  <c r="A1929"/>
  <c r="A733"/>
  <c r="A812"/>
  <c r="B737"/>
  <c r="B705"/>
  <c r="B2045"/>
  <c r="A2037"/>
  <c r="A756"/>
  <c r="A709"/>
  <c r="A820"/>
  <c r="B713"/>
  <c r="A2036"/>
  <c r="A799"/>
  <c r="B729"/>
  <c r="B848"/>
  <c r="B832"/>
  <c r="A836"/>
  <c r="A852"/>
  <c r="A1704"/>
  <c r="B228"/>
  <c r="A236"/>
  <c r="A779"/>
  <c r="A772"/>
  <c r="B1049"/>
  <c r="B836"/>
  <c r="A848"/>
  <c r="A1893"/>
  <c r="A1712"/>
  <c r="A228"/>
  <c r="B860"/>
  <c r="A856"/>
  <c r="A1738"/>
  <c r="A244"/>
  <c r="A840"/>
  <c r="A1742"/>
  <c r="B844"/>
  <c r="A366"/>
  <c r="A1102"/>
  <c r="P22" i="5"/>
  <c r="N18"/>
  <c r="U8"/>
  <c r="H57"/>
  <c r="Q21"/>
  <c r="J16"/>
  <c r="R55"/>
  <c r="T51"/>
  <c r="U54"/>
  <c r="Q55"/>
  <c r="U51"/>
  <c r="H55"/>
  <c r="S54"/>
  <c r="Q20"/>
  <c r="J20"/>
  <c r="S39"/>
  <c r="R37"/>
  <c r="S51"/>
  <c r="T21"/>
  <c r="S34"/>
  <c r="H21"/>
  <c r="T34"/>
  <c r="S16"/>
  <c r="U16"/>
  <c r="J50"/>
  <c r="S50"/>
  <c r="J53"/>
  <c r="Q51"/>
  <c r="T39"/>
  <c r="R39"/>
  <c r="H26"/>
  <c r="Q39"/>
  <c r="J39"/>
  <c r="U39"/>
  <c r="J51"/>
  <c r="R51"/>
  <c r="R20"/>
  <c r="Q30"/>
  <c r="S53"/>
  <c r="Q43"/>
  <c r="H35"/>
  <c r="I32" i="27"/>
  <c r="A54" i="5"/>
  <c r="A33" i="27"/>
  <c r="B43"/>
  <c r="A20"/>
  <c r="B14"/>
  <c r="A40" i="5"/>
  <c r="B48"/>
  <c r="A1111" i="11"/>
  <c r="B95"/>
  <c r="A2071"/>
  <c r="B1903"/>
  <c r="A1925"/>
  <c r="A1901"/>
  <c r="A1917"/>
  <c r="B100"/>
  <c r="A66"/>
  <c r="A334"/>
  <c r="A342"/>
  <c r="M29" i="18"/>
  <c r="H8" i="5" l="1"/>
  <c r="R10"/>
  <c r="H10"/>
  <c r="I43" i="27"/>
  <c r="J8" i="5"/>
  <c r="I9" i="27"/>
  <c r="B22" i="5"/>
  <c r="A22"/>
  <c r="A54" i="27"/>
  <c r="B54"/>
  <c r="C54"/>
  <c r="B58" i="5"/>
  <c r="A58"/>
  <c r="B18"/>
  <c r="A18"/>
  <c r="I50" i="27"/>
  <c r="I24"/>
  <c r="I59"/>
  <c r="I30"/>
  <c r="T37" i="5"/>
  <c r="J30"/>
  <c r="R46"/>
  <c r="J37"/>
  <c r="Q37"/>
  <c r="H46"/>
  <c r="U30"/>
  <c r="S20"/>
  <c r="T12"/>
  <c r="Q12"/>
  <c r="H12"/>
  <c r="U12"/>
  <c r="H28"/>
  <c r="U28"/>
  <c r="J28"/>
  <c r="R28"/>
  <c r="Q28"/>
  <c r="G42"/>
  <c r="T42" s="1"/>
  <c r="T28"/>
  <c r="I39" i="27"/>
  <c r="I16"/>
  <c r="I49"/>
  <c r="I17"/>
  <c r="I26"/>
  <c r="I42"/>
  <c r="I53"/>
  <c r="S28" i="5"/>
  <c r="I36" i="27"/>
  <c r="S58" i="5"/>
  <c r="R58"/>
  <c r="R45"/>
  <c r="U34"/>
  <c r="S45"/>
  <c r="R54"/>
  <c r="G47"/>
  <c r="H42"/>
  <c r="J57"/>
  <c r="G38" i="27"/>
  <c r="Q38" s="1"/>
  <c r="Q25" i="5"/>
  <c r="H25"/>
  <c r="S43"/>
  <c r="Q35"/>
  <c r="J54"/>
  <c r="U45"/>
  <c r="Q45"/>
  <c r="J25"/>
  <c r="S27"/>
  <c r="R35"/>
  <c r="Q54"/>
  <c r="S26"/>
  <c r="U19"/>
  <c r="Q34"/>
  <c r="J45"/>
  <c r="T54"/>
  <c r="T25"/>
  <c r="J34"/>
  <c r="R25"/>
  <c r="R26"/>
  <c r="G24" i="27"/>
  <c r="J24" s="1"/>
  <c r="S11" i="5"/>
  <c r="S19"/>
  <c r="R33"/>
  <c r="T19"/>
  <c r="H33"/>
  <c r="Q19"/>
  <c r="U59"/>
  <c r="R11"/>
  <c r="Q59"/>
  <c r="T22"/>
  <c r="U26"/>
  <c r="Q10"/>
  <c r="H22"/>
  <c r="Q29"/>
  <c r="G59" i="27"/>
  <c r="Q59" s="1"/>
  <c r="G37"/>
  <c r="U37" s="1"/>
  <c r="G31"/>
  <c r="R31" s="1"/>
  <c r="G13"/>
  <c r="U13" s="1"/>
  <c r="G27"/>
  <c r="T27" s="1"/>
  <c r="G47"/>
  <c r="T47" s="1"/>
  <c r="G35"/>
  <c r="J35" s="1"/>
  <c r="G20"/>
  <c r="J20" s="1"/>
  <c r="G40"/>
  <c r="J40" s="1"/>
  <c r="G43"/>
  <c r="Q43" s="1"/>
  <c r="I21"/>
  <c r="I44"/>
  <c r="I27"/>
  <c r="I25"/>
  <c r="I23"/>
  <c r="I8"/>
  <c r="I48"/>
  <c r="I58"/>
  <c r="I22"/>
  <c r="I46"/>
  <c r="I28"/>
  <c r="I51"/>
  <c r="Q13" i="5"/>
  <c r="A9" i="27"/>
  <c r="U24" i="5"/>
  <c r="S10"/>
  <c r="T9"/>
  <c r="T29"/>
  <c r="T52"/>
  <c r="T14"/>
  <c r="T32"/>
  <c r="J9"/>
  <c r="R38"/>
  <c r="J38"/>
  <c r="U13"/>
  <c r="T38"/>
  <c r="H38"/>
  <c r="Q41"/>
  <c r="J10"/>
  <c r="U10"/>
  <c r="J22"/>
  <c r="Q38"/>
  <c r="S13"/>
  <c r="Q22"/>
  <c r="U38"/>
  <c r="S22"/>
  <c r="Q52"/>
  <c r="J52"/>
  <c r="U22"/>
  <c r="S8"/>
  <c r="R24"/>
  <c r="J13"/>
  <c r="U52"/>
  <c r="G41" i="27"/>
  <c r="Q41" s="1"/>
  <c r="U37" i="5"/>
  <c r="H53"/>
  <c r="R43"/>
  <c r="S35"/>
  <c r="T43"/>
  <c r="S30"/>
  <c r="U46"/>
  <c r="S46"/>
  <c r="H20"/>
  <c r="U20"/>
  <c r="S47"/>
  <c r="T53"/>
  <c r="J47"/>
  <c r="U43"/>
  <c r="H50"/>
  <c r="T58"/>
  <c r="U58"/>
  <c r="R20" i="27"/>
  <c r="T27" i="5"/>
  <c r="Q20" i="27"/>
  <c r="U53" i="5"/>
  <c r="Q27"/>
  <c r="Q11"/>
  <c r="T35"/>
  <c r="J33"/>
  <c r="H43"/>
  <c r="J27"/>
  <c r="R27"/>
  <c r="U50"/>
  <c r="R53"/>
  <c r="J58"/>
  <c r="T16"/>
  <c r="T33"/>
  <c r="H30"/>
  <c r="S55"/>
  <c r="S37"/>
  <c r="U35"/>
  <c r="R30"/>
  <c r="T8"/>
  <c r="U27"/>
  <c r="U55"/>
  <c r="T50"/>
  <c r="S21"/>
  <c r="R19"/>
  <c r="R29"/>
  <c r="T55"/>
  <c r="Q33"/>
  <c r="Q46"/>
  <c r="J21"/>
  <c r="R21"/>
  <c r="U33"/>
  <c r="J29"/>
  <c r="Q58"/>
  <c r="T57"/>
  <c r="G48" i="27"/>
  <c r="J48" s="1"/>
  <c r="G17"/>
  <c r="Q17" s="1"/>
  <c r="G23"/>
  <c r="R23" s="1"/>
  <c r="G28"/>
  <c r="J28" s="1"/>
  <c r="G19"/>
  <c r="T19" s="1"/>
  <c r="G18"/>
  <c r="U18" s="1"/>
  <c r="G15"/>
  <c r="R15" s="1"/>
  <c r="G12"/>
  <c r="Q12" s="1"/>
  <c r="G44"/>
  <c r="S44" s="1"/>
  <c r="G36"/>
  <c r="R36" s="1"/>
  <c r="R12" i="5"/>
  <c r="U48"/>
  <c r="R57"/>
  <c r="R17"/>
  <c r="J31"/>
  <c r="R15"/>
  <c r="R23"/>
  <c r="R32"/>
  <c r="Q14"/>
  <c r="H15"/>
  <c r="R14"/>
  <c r="Q40"/>
  <c r="R49"/>
  <c r="S49"/>
  <c r="H49"/>
  <c r="U49"/>
  <c r="T49"/>
  <c r="Q23"/>
  <c r="H18"/>
  <c r="R31"/>
  <c r="S41"/>
  <c r="H41"/>
  <c r="U41"/>
  <c r="U31"/>
  <c r="S23"/>
  <c r="U23"/>
  <c r="Q49"/>
  <c r="R13"/>
  <c r="Q15"/>
  <c r="S32"/>
  <c r="S15"/>
  <c r="S40"/>
  <c r="T13"/>
  <c r="U57"/>
  <c r="Q57"/>
  <c r="Q44"/>
  <c r="R52"/>
  <c r="Q17"/>
  <c r="U18"/>
  <c r="R18"/>
  <c r="Q31"/>
  <c r="T15"/>
  <c r="T31"/>
  <c r="R40"/>
  <c r="H59"/>
  <c r="J23"/>
  <c r="H31"/>
  <c r="R41"/>
  <c r="H23"/>
  <c r="J41"/>
  <c r="T40"/>
  <c r="S18"/>
  <c r="H13"/>
  <c r="T10"/>
  <c r="S14"/>
  <c r="T56"/>
  <c r="J14"/>
  <c r="J15"/>
  <c r="U25"/>
  <c r="U56"/>
  <c r="Q37" i="27"/>
  <c r="G46"/>
  <c r="U46" s="1"/>
  <c r="G8"/>
  <c r="Q8" s="1"/>
  <c r="G49"/>
  <c r="Q49" s="1"/>
  <c r="I60"/>
  <c r="I38"/>
  <c r="I54"/>
  <c r="B16" i="5"/>
  <c r="A16"/>
  <c r="C34" i="27"/>
  <c r="B34"/>
  <c r="A34"/>
  <c r="A34" i="5"/>
  <c r="B34"/>
  <c r="A42" i="27"/>
  <c r="B42"/>
  <c r="C42"/>
  <c r="B49" i="5"/>
  <c r="A49"/>
  <c r="B44" i="27"/>
  <c r="A44"/>
  <c r="C44"/>
  <c r="A10" i="5"/>
  <c r="B10"/>
  <c r="A30" i="27"/>
  <c r="C30"/>
  <c r="B30"/>
  <c r="A36" i="5"/>
  <c r="B36"/>
  <c r="B42"/>
  <c r="A42"/>
  <c r="B52" i="27"/>
  <c r="C52"/>
  <c r="A52"/>
  <c r="I29"/>
  <c r="I31"/>
  <c r="I35"/>
  <c r="I14"/>
  <c r="I41"/>
  <c r="I10"/>
  <c r="G26"/>
  <c r="U26" s="1"/>
  <c r="G56"/>
  <c r="J56" s="1"/>
  <c r="G42"/>
  <c r="J42" s="1"/>
  <c r="G51"/>
  <c r="R51" s="1"/>
  <c r="G22"/>
  <c r="S22" s="1"/>
  <c r="G32"/>
  <c r="Q32" s="1"/>
  <c r="G39"/>
  <c r="R39" s="1"/>
  <c r="G53"/>
  <c r="Q53" s="1"/>
  <c r="G11"/>
  <c r="S11" s="1"/>
  <c r="G54"/>
  <c r="R54" s="1"/>
  <c r="G21"/>
  <c r="Q21" s="1"/>
  <c r="G30"/>
  <c r="T30" s="1"/>
  <c r="G52"/>
  <c r="S52" s="1"/>
  <c r="G57"/>
  <c r="U57" s="1"/>
  <c r="G14"/>
  <c r="Q14" s="1"/>
  <c r="G33"/>
  <c r="U33" s="1"/>
  <c r="G29"/>
  <c r="J29" s="1"/>
  <c r="G55"/>
  <c r="S55" s="1"/>
  <c r="G16"/>
  <c r="Q16" s="1"/>
  <c r="G25"/>
  <c r="U25" s="1"/>
  <c r="G34"/>
  <c r="T34" s="1"/>
  <c r="G45"/>
  <c r="S45" s="1"/>
  <c r="G60"/>
  <c r="T60" s="1"/>
  <c r="G50"/>
  <c r="T50" s="1"/>
  <c r="I34"/>
  <c r="I55"/>
  <c r="I20"/>
  <c r="I18"/>
  <c r="I11"/>
  <c r="B41"/>
  <c r="C41"/>
  <c r="A41"/>
  <c r="B26" i="5"/>
  <c r="A26"/>
  <c r="A19"/>
  <c r="B19"/>
  <c r="A47" i="27"/>
  <c r="B47"/>
  <c r="C47"/>
  <c r="A44" i="5"/>
  <c r="B44"/>
  <c r="A25" i="27"/>
  <c r="B25"/>
  <c r="C25"/>
  <c r="A15" i="5"/>
  <c r="B15"/>
  <c r="C10" i="27"/>
  <c r="B10"/>
  <c r="A10"/>
  <c r="B31" i="5"/>
  <c r="A31"/>
  <c r="A38" i="27"/>
  <c r="B38"/>
  <c r="C38"/>
  <c r="B38" i="5"/>
  <c r="A38"/>
  <c r="C39" i="27"/>
  <c r="B39"/>
  <c r="A39"/>
  <c r="B39" i="5"/>
  <c r="A39"/>
  <c r="C40" i="27"/>
  <c r="B40"/>
  <c r="A40"/>
  <c r="B50" i="5"/>
  <c r="A50"/>
  <c r="G9" i="27"/>
  <c r="S9" s="1"/>
  <c r="I45"/>
  <c r="T42"/>
  <c r="U51"/>
  <c r="G10"/>
  <c r="U10" s="1"/>
  <c r="G58"/>
  <c r="R58" s="1"/>
  <c r="R8" i="5"/>
  <c r="T60"/>
  <c r="Q24"/>
  <c r="I33" i="27"/>
  <c r="I37"/>
  <c r="I19"/>
  <c r="I13"/>
  <c r="I12"/>
  <c r="I40"/>
  <c r="I52"/>
  <c r="I47"/>
  <c r="B24"/>
  <c r="C24"/>
  <c r="L21" i="24" s="1"/>
  <c r="A20" i="5"/>
  <c r="C73"/>
  <c r="F73" s="1"/>
  <c r="J37" i="27"/>
  <c r="S47"/>
  <c r="T38"/>
  <c r="T48" i="5"/>
  <c r="J48"/>
  <c r="J18"/>
  <c r="R48"/>
  <c r="S52"/>
  <c r="Q48"/>
  <c r="H44"/>
  <c r="S44"/>
  <c r="J47" i="27"/>
  <c r="T24"/>
  <c r="R47"/>
  <c r="Q13"/>
  <c r="J38"/>
  <c r="S27"/>
  <c r="R13"/>
  <c r="S31"/>
  <c r="U24"/>
  <c r="T13"/>
  <c r="R44" i="5"/>
  <c r="T44"/>
  <c r="U44"/>
  <c r="H40"/>
  <c r="J40"/>
  <c r="H32"/>
  <c r="J32"/>
  <c r="Q32"/>
  <c r="S59"/>
  <c r="J59"/>
  <c r="U11"/>
  <c r="H11"/>
  <c r="R38" i="27"/>
  <c r="S13"/>
  <c r="U38"/>
  <c r="U31"/>
  <c r="S38"/>
  <c r="Q60" i="5"/>
  <c r="U14"/>
  <c r="T36"/>
  <c r="S36"/>
  <c r="H36"/>
  <c r="Q36"/>
  <c r="J36"/>
  <c r="H24"/>
  <c r="S24"/>
  <c r="T24"/>
  <c r="J24"/>
  <c r="Q9"/>
  <c r="H9"/>
  <c r="S9"/>
  <c r="R9"/>
  <c r="S29"/>
  <c r="H29"/>
  <c r="R36"/>
  <c r="U60"/>
  <c r="H60"/>
  <c r="S60"/>
  <c r="R60"/>
  <c r="J56"/>
  <c r="H56"/>
  <c r="T18"/>
  <c r="Q56"/>
  <c r="S56"/>
  <c r="D15" i="24"/>
  <c r="H17" i="5"/>
  <c r="S17"/>
  <c r="T17"/>
  <c r="I57" i="27"/>
  <c r="J17" i="5"/>
  <c r="A16" i="27"/>
  <c r="B16"/>
  <c r="C16"/>
  <c r="A50"/>
  <c r="B50"/>
  <c r="S10" i="18"/>
  <c r="S13" i="31"/>
  <c r="B5" i="18"/>
  <c r="S14" i="31"/>
  <c r="B9"/>
  <c r="S9" i="18"/>
  <c r="L47" i="24"/>
  <c r="E7"/>
  <c r="D53"/>
  <c r="E11"/>
  <c r="D39"/>
  <c r="D5"/>
  <c r="G28"/>
  <c r="E34"/>
  <c r="D10"/>
  <c r="E47"/>
  <c r="D34"/>
  <c r="G39"/>
  <c r="D27"/>
  <c r="E38"/>
  <c r="G14"/>
  <c r="D50"/>
  <c r="D73" i="5"/>
  <c r="G73" s="1"/>
  <c r="C69"/>
  <c r="D70"/>
  <c r="G70" s="1"/>
  <c r="C70"/>
  <c r="L9" i="24"/>
  <c r="D67" i="5"/>
  <c r="G67" s="1"/>
  <c r="D71"/>
  <c r="G71" s="1"/>
  <c r="C72"/>
  <c r="J9" i="24"/>
  <c r="K9" s="1"/>
  <c r="E54"/>
  <c r="G35"/>
  <c r="E53"/>
  <c r="D49"/>
  <c r="D9"/>
  <c r="D55"/>
  <c r="D42"/>
  <c r="E6"/>
  <c r="D26"/>
  <c r="G41"/>
  <c r="E10"/>
  <c r="E36"/>
  <c r="D35"/>
  <c r="E30"/>
  <c r="G55"/>
  <c r="D66" i="5"/>
  <c r="G66" s="1"/>
  <c r="D74"/>
  <c r="G74" s="1"/>
  <c r="C67"/>
  <c r="C76"/>
  <c r="L51" i="24" l="1"/>
  <c r="L38"/>
  <c r="J33"/>
  <c r="K33" s="1"/>
  <c r="C74" i="5"/>
  <c r="C39" i="18" s="1"/>
  <c r="D12" i="24"/>
  <c r="J42" i="5"/>
  <c r="U42"/>
  <c r="S42"/>
  <c r="R42"/>
  <c r="Q42"/>
  <c r="D72"/>
  <c r="G72" s="1"/>
  <c r="L37" i="18" s="1"/>
  <c r="C65" i="5"/>
  <c r="F65" s="1"/>
  <c r="D69"/>
  <c r="G69" s="1"/>
  <c r="O34" i="18" s="1"/>
  <c r="D76" i="5"/>
  <c r="G76" s="1"/>
  <c r="N41" i="18" s="1"/>
  <c r="D68" i="5"/>
  <c r="G68" s="1"/>
  <c r="M33" i="18" s="1"/>
  <c r="D4" i="24"/>
  <c r="E28"/>
  <c r="D54"/>
  <c r="F54" s="1"/>
  <c r="E9"/>
  <c r="E35"/>
  <c r="H35" s="1"/>
  <c r="G11"/>
  <c r="H11" s="1"/>
  <c r="D37"/>
  <c r="E50"/>
  <c r="F50" s="1"/>
  <c r="G27"/>
  <c r="D14"/>
  <c r="E5"/>
  <c r="F5" s="1"/>
  <c r="G37"/>
  <c r="E14"/>
  <c r="H14" s="1"/>
  <c r="G45"/>
  <c r="D3"/>
  <c r="J47"/>
  <c r="K47" s="1"/>
  <c r="L8"/>
  <c r="D65" i="5"/>
  <c r="G65" s="1"/>
  <c r="N30" i="18" s="1"/>
  <c r="D75" i="5"/>
  <c r="G75" s="1"/>
  <c r="L40" i="18" s="1"/>
  <c r="C71" i="5"/>
  <c r="C36" i="18" s="1"/>
  <c r="L53" i="24"/>
  <c r="C66" i="5"/>
  <c r="F66" s="1"/>
  <c r="C68"/>
  <c r="F68" s="1"/>
  <c r="C75"/>
  <c r="F75" s="1"/>
  <c r="G10" i="24"/>
  <c r="H10" s="1"/>
  <c r="D43"/>
  <c r="E4"/>
  <c r="F4" s="1"/>
  <c r="E51"/>
  <c r="E3"/>
  <c r="G49"/>
  <c r="E55"/>
  <c r="H55" s="1"/>
  <c r="D41"/>
  <c r="G32"/>
  <c r="G48"/>
  <c r="G30"/>
  <c r="H30" s="1"/>
  <c r="E8"/>
  <c r="G43"/>
  <c r="D36"/>
  <c r="F36" s="1"/>
  <c r="E42"/>
  <c r="F42" s="1"/>
  <c r="L44"/>
  <c r="D8"/>
  <c r="R47" i="5"/>
  <c r="Q47"/>
  <c r="U47"/>
  <c r="H47"/>
  <c r="T47"/>
  <c r="T15" i="27"/>
  <c r="Q35"/>
  <c r="Q44"/>
  <c r="R41"/>
  <c r="S41"/>
  <c r="T59"/>
  <c r="T31"/>
  <c r="R27"/>
  <c r="J31"/>
  <c r="U35"/>
  <c r="Q24"/>
  <c r="R35"/>
  <c r="R24"/>
  <c r="S24"/>
  <c r="J13"/>
  <c r="Q47"/>
  <c r="S20"/>
  <c r="T20"/>
  <c r="U47"/>
  <c r="T43"/>
  <c r="T37"/>
  <c r="S40"/>
  <c r="Q40"/>
  <c r="R19"/>
  <c r="J19"/>
  <c r="S36"/>
  <c r="U14"/>
  <c r="R37"/>
  <c r="S37"/>
  <c r="S42"/>
  <c r="U20"/>
  <c r="J59"/>
  <c r="S48"/>
  <c r="U59"/>
  <c r="Q31"/>
  <c r="R59"/>
  <c r="S59"/>
  <c r="U27"/>
  <c r="U40"/>
  <c r="T35"/>
  <c r="Q27"/>
  <c r="T40"/>
  <c r="J27"/>
  <c r="S35"/>
  <c r="R40"/>
  <c r="S15"/>
  <c r="J43"/>
  <c r="U43"/>
  <c r="R43"/>
  <c r="S43"/>
  <c r="U39"/>
  <c r="T17"/>
  <c r="S18"/>
  <c r="R17"/>
  <c r="J12"/>
  <c r="J41"/>
  <c r="T41"/>
  <c r="U41"/>
  <c r="J39"/>
  <c r="Q52"/>
  <c r="U48"/>
  <c r="S23"/>
  <c r="R48"/>
  <c r="S19"/>
  <c r="J15"/>
  <c r="Q48"/>
  <c r="T44"/>
  <c r="J52"/>
  <c r="T26"/>
  <c r="R26"/>
  <c r="J22"/>
  <c r="U42"/>
  <c r="Q42"/>
  <c r="T52"/>
  <c r="R28"/>
  <c r="Q28"/>
  <c r="J18"/>
  <c r="R18"/>
  <c r="T12"/>
  <c r="U36"/>
  <c r="J26"/>
  <c r="T14"/>
  <c r="J11"/>
  <c r="R12"/>
  <c r="S49"/>
  <c r="R32"/>
  <c r="J49"/>
  <c r="R49"/>
  <c r="Q36"/>
  <c r="S39"/>
  <c r="S26"/>
  <c r="Q39"/>
  <c r="T22"/>
  <c r="Q26"/>
  <c r="Q22"/>
  <c r="R21"/>
  <c r="J23"/>
  <c r="Q23"/>
  <c r="Q15"/>
  <c r="T23"/>
  <c r="U19"/>
  <c r="T48"/>
  <c r="U23"/>
  <c r="J44"/>
  <c r="U15"/>
  <c r="U8"/>
  <c r="U44"/>
  <c r="Q19"/>
  <c r="J14"/>
  <c r="U22"/>
  <c r="R42"/>
  <c r="R22"/>
  <c r="T39"/>
  <c r="R44"/>
  <c r="J19" i="24"/>
  <c r="K19" s="1"/>
  <c r="J8" i="27"/>
  <c r="S17"/>
  <c r="U28"/>
  <c r="U17"/>
  <c r="S28"/>
  <c r="J17"/>
  <c r="T28"/>
  <c r="Q18"/>
  <c r="S12"/>
  <c r="T18"/>
  <c r="T36"/>
  <c r="J36"/>
  <c r="U12"/>
  <c r="Q34"/>
  <c r="Q56"/>
  <c r="R56"/>
  <c r="Q33"/>
  <c r="S46"/>
  <c r="T56"/>
  <c r="R33"/>
  <c r="S32"/>
  <c r="R57"/>
  <c r="R53"/>
  <c r="U53"/>
  <c r="S56"/>
  <c r="S33"/>
  <c r="U56"/>
  <c r="T51"/>
  <c r="U32"/>
  <c r="J53"/>
  <c r="T46"/>
  <c r="J46"/>
  <c r="Q51"/>
  <c r="J57"/>
  <c r="T49"/>
  <c r="T33"/>
  <c r="T25"/>
  <c r="Q30"/>
  <c r="J30"/>
  <c r="R45"/>
  <c r="R55"/>
  <c r="T55"/>
  <c r="J25"/>
  <c r="J45"/>
  <c r="Q25"/>
  <c r="U16"/>
  <c r="R16"/>
  <c r="J34"/>
  <c r="T11"/>
  <c r="Q11"/>
  <c r="U11"/>
  <c r="R11"/>
  <c r="U52"/>
  <c r="S29"/>
  <c r="J16"/>
  <c r="U29"/>
  <c r="R52"/>
  <c r="R34"/>
  <c r="U34"/>
  <c r="Q54"/>
  <c r="U54"/>
  <c r="S54"/>
  <c r="J54"/>
  <c r="T54"/>
  <c r="S30"/>
  <c r="S57"/>
  <c r="U55"/>
  <c r="S25"/>
  <c r="U50"/>
  <c r="J33"/>
  <c r="Q50"/>
  <c r="R25"/>
  <c r="S34"/>
  <c r="J60"/>
  <c r="U49"/>
  <c r="S8"/>
  <c r="T8"/>
  <c r="R8"/>
  <c r="Q9"/>
  <c r="T9"/>
  <c r="Q46"/>
  <c r="R46"/>
  <c r="T58"/>
  <c r="J58"/>
  <c r="J9"/>
  <c r="E65"/>
  <c r="D34" i="31" s="1"/>
  <c r="E75" i="27"/>
  <c r="E66"/>
  <c r="D35" i="31" s="1"/>
  <c r="M35" s="1"/>
  <c r="E76" i="27"/>
  <c r="R10"/>
  <c r="E70"/>
  <c r="J10"/>
  <c r="S10"/>
  <c r="U9"/>
  <c r="Q60"/>
  <c r="S60"/>
  <c r="R60"/>
  <c r="U60"/>
  <c r="T16"/>
  <c r="S16"/>
  <c r="T29"/>
  <c r="Q29"/>
  <c r="R29"/>
  <c r="R14"/>
  <c r="S14"/>
  <c r="U21"/>
  <c r="S21"/>
  <c r="T21"/>
  <c r="J21"/>
  <c r="S50"/>
  <c r="J50"/>
  <c r="R50"/>
  <c r="Q45"/>
  <c r="T45"/>
  <c r="U45"/>
  <c r="Q55"/>
  <c r="J55"/>
  <c r="Q57"/>
  <c r="T57"/>
  <c r="U30"/>
  <c r="R30"/>
  <c r="T53"/>
  <c r="S53"/>
  <c r="J32"/>
  <c r="T32"/>
  <c r="S51"/>
  <c r="J51"/>
  <c r="L3" i="24"/>
  <c r="J35"/>
  <c r="K35" s="1"/>
  <c r="J48"/>
  <c r="K48" s="1"/>
  <c r="E69" i="27"/>
  <c r="D38" i="31" s="1"/>
  <c r="E73" i="27"/>
  <c r="L42" i="24"/>
  <c r="L34"/>
  <c r="L5"/>
  <c r="L37"/>
  <c r="L40"/>
  <c r="J53"/>
  <c r="K53" s="1"/>
  <c r="J50"/>
  <c r="K50" s="1"/>
  <c r="C38" i="18"/>
  <c r="L15" i="24"/>
  <c r="R9" i="27"/>
  <c r="Q10"/>
  <c r="T10"/>
  <c r="Q58"/>
  <c r="U58"/>
  <c r="S58"/>
  <c r="E67"/>
  <c r="F9" i="24"/>
  <c r="L26"/>
  <c r="J42"/>
  <c r="K42" s="1"/>
  <c r="J5"/>
  <c r="K5" s="1"/>
  <c r="J39"/>
  <c r="K39" s="1"/>
  <c r="J46"/>
  <c r="K46" s="1"/>
  <c r="J55"/>
  <c r="K55" s="1"/>
  <c r="L55"/>
  <c r="J30"/>
  <c r="K30" s="1"/>
  <c r="J36"/>
  <c r="K36" s="1"/>
  <c r="L45"/>
  <c r="J31"/>
  <c r="K31" s="1"/>
  <c r="L48"/>
  <c r="J43"/>
  <c r="K43" s="1"/>
  <c r="J14"/>
  <c r="K14" s="1"/>
  <c r="J44"/>
  <c r="K44" s="1"/>
  <c r="J4"/>
  <c r="K4" s="1"/>
  <c r="L52"/>
  <c r="J52"/>
  <c r="K52" s="1"/>
  <c r="J37"/>
  <c r="K37" s="1"/>
  <c r="L19"/>
  <c r="L20"/>
  <c r="F10"/>
  <c r="F53"/>
  <c r="E74" i="27"/>
  <c r="D43" i="31" s="1"/>
  <c r="E68" i="27"/>
  <c r="D37" i="31" s="1"/>
  <c r="E72" i="27"/>
  <c r="E71"/>
  <c r="D40" i="31" s="1"/>
  <c r="D13" i="24"/>
  <c r="E12"/>
  <c r="F12" s="1"/>
  <c r="D18"/>
  <c r="E18"/>
  <c r="E13"/>
  <c r="F13" s="1"/>
  <c r="G17"/>
  <c r="G13"/>
  <c r="E15"/>
  <c r="F15" s="1"/>
  <c r="G15"/>
  <c r="D20"/>
  <c r="G23"/>
  <c r="D21"/>
  <c r="D23"/>
  <c r="E19"/>
  <c r="G20"/>
  <c r="D19"/>
  <c r="E25"/>
  <c r="G25"/>
  <c r="G24"/>
  <c r="E16"/>
  <c r="E17"/>
  <c r="D17"/>
  <c r="G12"/>
  <c r="G16"/>
  <c r="H16" s="1"/>
  <c r="G18"/>
  <c r="E20"/>
  <c r="F20" s="1"/>
  <c r="E21"/>
  <c r="G29"/>
  <c r="D29"/>
  <c r="E24"/>
  <c r="G21"/>
  <c r="H21" s="1"/>
  <c r="D24"/>
  <c r="D25"/>
  <c r="E23"/>
  <c r="G19"/>
  <c r="E29"/>
  <c r="G9"/>
  <c r="H9" s="1"/>
  <c r="G31"/>
  <c r="E27"/>
  <c r="F27" s="1"/>
  <c r="D52"/>
  <c r="D47"/>
  <c r="G40"/>
  <c r="D11"/>
  <c r="F11" s="1"/>
  <c r="G34"/>
  <c r="H34" s="1"/>
  <c r="G50"/>
  <c r="H50" s="1"/>
  <c r="E22"/>
  <c r="G4"/>
  <c r="D7"/>
  <c r="F7" s="1"/>
  <c r="G7"/>
  <c r="H7" s="1"/>
  <c r="G3"/>
  <c r="H3" s="1"/>
  <c r="D28"/>
  <c r="F28" s="1"/>
  <c r="G22"/>
  <c r="H22" s="1"/>
  <c r="G52"/>
  <c r="E48"/>
  <c r="E26"/>
  <c r="F26" s="1"/>
  <c r="E40"/>
  <c r="E37"/>
  <c r="H37" s="1"/>
  <c r="E45"/>
  <c r="E31"/>
  <c r="G44"/>
  <c r="G42"/>
  <c r="G38"/>
  <c r="H38" s="1"/>
  <c r="G47"/>
  <c r="H47" s="1"/>
  <c r="E39"/>
  <c r="F39" s="1"/>
  <c r="G8"/>
  <c r="H8" s="1"/>
  <c r="D38"/>
  <c r="F38" s="1"/>
  <c r="E46"/>
  <c r="G53"/>
  <c r="H53" s="1"/>
  <c r="G33"/>
  <c r="D48"/>
  <c r="D40"/>
  <c r="E33"/>
  <c r="D32"/>
  <c r="D33"/>
  <c r="D46"/>
  <c r="E49"/>
  <c r="G26"/>
  <c r="H26" s="1"/>
  <c r="G54"/>
  <c r="H54" s="1"/>
  <c r="G46"/>
  <c r="H46" s="1"/>
  <c r="G6"/>
  <c r="H6" s="1"/>
  <c r="E44"/>
  <c r="G5"/>
  <c r="H5" s="1"/>
  <c r="D31"/>
  <c r="G51"/>
  <c r="D22"/>
  <c r="E52"/>
  <c r="F52" s="1"/>
  <c r="E32"/>
  <c r="F32" s="1"/>
  <c r="E43"/>
  <c r="D45"/>
  <c r="G36"/>
  <c r="H36" s="1"/>
  <c r="D30"/>
  <c r="F30" s="1"/>
  <c r="D51"/>
  <c r="D44"/>
  <c r="E41"/>
  <c r="D6"/>
  <c r="F6" s="1"/>
  <c r="D16"/>
  <c r="F16" s="1"/>
  <c r="L18"/>
  <c r="J17"/>
  <c r="K17" s="1"/>
  <c r="L13"/>
  <c r="L6"/>
  <c r="J13"/>
  <c r="K13" s="1"/>
  <c r="J18"/>
  <c r="K18" s="1"/>
  <c r="J20"/>
  <c r="J15"/>
  <c r="K15" s="1"/>
  <c r="L17"/>
  <c r="J12"/>
  <c r="K12" s="1"/>
  <c r="L16"/>
  <c r="J16"/>
  <c r="K16" s="1"/>
  <c r="L12"/>
  <c r="L10"/>
  <c r="L50"/>
  <c r="L14"/>
  <c r="J32"/>
  <c r="K32" s="1"/>
  <c r="L32"/>
  <c r="L11"/>
  <c r="L31"/>
  <c r="J26"/>
  <c r="K26" s="1"/>
  <c r="J27"/>
  <c r="K27" s="1"/>
  <c r="L43"/>
  <c r="L28"/>
  <c r="J8"/>
  <c r="K8" s="1"/>
  <c r="J6"/>
  <c r="K6" s="1"/>
  <c r="L46"/>
  <c r="L36"/>
  <c r="J22"/>
  <c r="K22" s="1"/>
  <c r="L33"/>
  <c r="M33" s="1"/>
  <c r="L22"/>
  <c r="J7"/>
  <c r="K7" s="1"/>
  <c r="J11"/>
  <c r="K11" s="1"/>
  <c r="L27"/>
  <c r="M27" s="1"/>
  <c r="J3"/>
  <c r="K3" s="1"/>
  <c r="L7"/>
  <c r="M7" s="1"/>
  <c r="L35"/>
  <c r="L41"/>
  <c r="J51"/>
  <c r="K51" s="1"/>
  <c r="L54"/>
  <c r="J49"/>
  <c r="K49" s="1"/>
  <c r="L49"/>
  <c r="L39"/>
  <c r="J38"/>
  <c r="K38" s="1"/>
  <c r="J41"/>
  <c r="K41" s="1"/>
  <c r="J40"/>
  <c r="K40" s="1"/>
  <c r="J34"/>
  <c r="K34" s="1"/>
  <c r="L4"/>
  <c r="J28"/>
  <c r="K28" s="1"/>
  <c r="J45"/>
  <c r="K45" s="1"/>
  <c r="L30"/>
  <c r="J54"/>
  <c r="K54" s="1"/>
  <c r="J10"/>
  <c r="K10" s="1"/>
  <c r="L24"/>
  <c r="J24"/>
  <c r="K24" s="1"/>
  <c r="L25"/>
  <c r="J25"/>
  <c r="K25" s="1"/>
  <c r="L23"/>
  <c r="J28" i="18"/>
  <c r="B28"/>
  <c r="J23" i="24"/>
  <c r="K23" s="1"/>
  <c r="J21"/>
  <c r="K21" s="1"/>
  <c r="J29"/>
  <c r="K29" s="1"/>
  <c r="L29"/>
  <c r="C32" i="31"/>
  <c r="S17"/>
  <c r="J32"/>
  <c r="N37" i="18"/>
  <c r="M37"/>
  <c r="L34"/>
  <c r="L41"/>
  <c r="O30"/>
  <c r="K30"/>
  <c r="K40"/>
  <c r="F71" i="5"/>
  <c r="C35" i="18"/>
  <c r="F70" i="5"/>
  <c r="M35" i="18"/>
  <c r="N35"/>
  <c r="O35"/>
  <c r="L35"/>
  <c r="K35"/>
  <c r="C34"/>
  <c r="F69" i="5"/>
  <c r="M38" i="18"/>
  <c r="N38"/>
  <c r="O38"/>
  <c r="L38"/>
  <c r="K38"/>
  <c r="M9" i="24"/>
  <c r="F3"/>
  <c r="F47"/>
  <c r="F34"/>
  <c r="H28"/>
  <c r="M47"/>
  <c r="C41" i="18"/>
  <c r="F76" i="5"/>
  <c r="F67"/>
  <c r="C32" i="18"/>
  <c r="N39"/>
  <c r="K39"/>
  <c r="O39"/>
  <c r="M39"/>
  <c r="L39"/>
  <c r="K31"/>
  <c r="N31"/>
  <c r="O31"/>
  <c r="M31"/>
  <c r="L31"/>
  <c r="C37"/>
  <c r="F72" i="5"/>
  <c r="N36" i="18"/>
  <c r="M36"/>
  <c r="L36"/>
  <c r="K36"/>
  <c r="O36"/>
  <c r="K32"/>
  <c r="O32"/>
  <c r="L32"/>
  <c r="N32"/>
  <c r="M32"/>
  <c r="C31"/>
  <c r="C40"/>
  <c r="F74" i="5"/>
  <c r="E38" i="18"/>
  <c r="H73" i="5"/>
  <c r="F38" i="18"/>
  <c r="D38"/>
  <c r="M30" l="1"/>
  <c r="N34"/>
  <c r="F41" i="24"/>
  <c r="F43"/>
  <c r="F35"/>
  <c r="C30" i="18"/>
  <c r="M19" i="24"/>
  <c r="F8"/>
  <c r="L30" i="18"/>
  <c r="K34"/>
  <c r="M34"/>
  <c r="O37"/>
  <c r="K37"/>
  <c r="F51" i="24"/>
  <c r="H51"/>
  <c r="H49"/>
  <c r="H48"/>
  <c r="M22"/>
  <c r="H68" i="5"/>
  <c r="C33" i="18"/>
  <c r="O40"/>
  <c r="O41"/>
  <c r="M53" i="24"/>
  <c r="F14"/>
  <c r="E35" i="31"/>
  <c r="F55" i="24"/>
  <c r="N40" i="18"/>
  <c r="M40"/>
  <c r="D42" i="31"/>
  <c r="F42" s="1"/>
  <c r="K41" i="18"/>
  <c r="M41"/>
  <c r="H42" i="24"/>
  <c r="H4"/>
  <c r="K33" i="18"/>
  <c r="N33"/>
  <c r="N42" s="1"/>
  <c r="O33"/>
  <c r="L33"/>
  <c r="D41" i="31"/>
  <c r="L41" s="1"/>
  <c r="G35"/>
  <c r="D44"/>
  <c r="L44" s="1"/>
  <c r="K35"/>
  <c r="L35"/>
  <c r="N35"/>
  <c r="F35"/>
  <c r="O35"/>
  <c r="F49" i="24"/>
  <c r="M46"/>
  <c r="M43"/>
  <c r="H13"/>
  <c r="H27"/>
  <c r="M42"/>
  <c r="D45" i="31"/>
  <c r="F45" s="1"/>
  <c r="H32" i="24"/>
  <c r="D39" i="31"/>
  <c r="F39" s="1"/>
  <c r="M44" i="24"/>
  <c r="M30"/>
  <c r="M39"/>
  <c r="M35"/>
  <c r="M50"/>
  <c r="M55"/>
  <c r="F37"/>
  <c r="M37"/>
  <c r="H41"/>
  <c r="H39"/>
  <c r="M48"/>
  <c r="M8"/>
  <c r="D36" i="31"/>
  <c r="G36" s="1"/>
  <c r="H52" i="24"/>
  <c r="M5"/>
  <c r="M4"/>
  <c r="M36"/>
  <c r="M31"/>
  <c r="M14"/>
  <c r="M11"/>
  <c r="H44"/>
  <c r="F45"/>
  <c r="F40"/>
  <c r="F22"/>
  <c r="H31"/>
  <c r="M52"/>
  <c r="H19"/>
  <c r="F21"/>
  <c r="H18"/>
  <c r="H12"/>
  <c r="F17"/>
  <c r="H24"/>
  <c r="H20"/>
  <c r="H23"/>
  <c r="H15"/>
  <c r="F33"/>
  <c r="F48"/>
  <c r="H40"/>
  <c r="F25"/>
  <c r="H43"/>
  <c r="H45"/>
  <c r="M34"/>
  <c r="F44"/>
  <c r="H33"/>
  <c r="F46"/>
  <c r="F31"/>
  <c r="F29"/>
  <c r="F23"/>
  <c r="F24"/>
  <c r="H29"/>
  <c r="H25"/>
  <c r="F19"/>
  <c r="H17"/>
  <c r="F18"/>
  <c r="M51"/>
  <c r="M49"/>
  <c r="M32"/>
  <c r="M10"/>
  <c r="M6"/>
  <c r="M45"/>
  <c r="M38"/>
  <c r="M40"/>
  <c r="M17"/>
  <c r="M24"/>
  <c r="M12"/>
  <c r="M15"/>
  <c r="K20"/>
  <c r="M20"/>
  <c r="M41"/>
  <c r="M16"/>
  <c r="M13"/>
  <c r="M18"/>
  <c r="M23"/>
  <c r="M29"/>
  <c r="M25"/>
  <c r="M3"/>
  <c r="M54"/>
  <c r="M28"/>
  <c r="M26"/>
  <c r="M21"/>
  <c r="G38" i="18"/>
  <c r="H38"/>
  <c r="E33"/>
  <c r="D33"/>
  <c r="F33"/>
  <c r="F37"/>
  <c r="E37"/>
  <c r="D37"/>
  <c r="H72" i="5"/>
  <c r="H76"/>
  <c r="F41" i="18"/>
  <c r="E41"/>
  <c r="D41"/>
  <c r="H69" i="5"/>
  <c r="D34" i="18"/>
  <c r="E34"/>
  <c r="F34"/>
  <c r="K34" i="31"/>
  <c r="F34"/>
  <c r="M34"/>
  <c r="N34"/>
  <c r="L34"/>
  <c r="E34"/>
  <c r="O34"/>
  <c r="G34"/>
  <c r="E36" i="18"/>
  <c r="D36"/>
  <c r="F36"/>
  <c r="H71" i="5"/>
  <c r="M42" i="31"/>
  <c r="N42"/>
  <c r="L42"/>
  <c r="G42"/>
  <c r="K38"/>
  <c r="L38"/>
  <c r="M38"/>
  <c r="F38"/>
  <c r="O38"/>
  <c r="E38"/>
  <c r="N38"/>
  <c r="G38"/>
  <c r="C42" i="18"/>
  <c r="D39"/>
  <c r="H74" i="5"/>
  <c r="F39" i="18"/>
  <c r="E39"/>
  <c r="E40"/>
  <c r="F40"/>
  <c r="H75" i="5"/>
  <c r="D40" i="18"/>
  <c r="D31"/>
  <c r="F31"/>
  <c r="E31"/>
  <c r="H66" i="5"/>
  <c r="L37" i="31"/>
  <c r="G37"/>
  <c r="M37"/>
  <c r="O37"/>
  <c r="K37"/>
  <c r="F37"/>
  <c r="N37"/>
  <c r="E37"/>
  <c r="O43"/>
  <c r="E43"/>
  <c r="L43"/>
  <c r="G43"/>
  <c r="M43"/>
  <c r="N43"/>
  <c r="F43"/>
  <c r="K43"/>
  <c r="E32" i="18"/>
  <c r="F32"/>
  <c r="D32"/>
  <c r="H67" i="5"/>
  <c r="K40" i="31"/>
  <c r="O40"/>
  <c r="F40"/>
  <c r="M40"/>
  <c r="L40"/>
  <c r="E40"/>
  <c r="G40"/>
  <c r="N40"/>
  <c r="D35" i="18"/>
  <c r="H70" i="5"/>
  <c r="F35" i="18"/>
  <c r="E35"/>
  <c r="E30"/>
  <c r="F30"/>
  <c r="D30"/>
  <c r="H65" i="5"/>
  <c r="L42" i="18"/>
  <c r="G41" i="31" l="1"/>
  <c r="M44"/>
  <c r="K42" i="18"/>
  <c r="M42"/>
  <c r="K41" i="31"/>
  <c r="O42"/>
  <c r="E42"/>
  <c r="K42"/>
  <c r="O42" i="18"/>
  <c r="M41" i="31"/>
  <c r="O41"/>
  <c r="M36"/>
  <c r="F41"/>
  <c r="N41"/>
  <c r="E41"/>
  <c r="L39"/>
  <c r="N44"/>
  <c r="M39"/>
  <c r="E44"/>
  <c r="O44"/>
  <c r="L36"/>
  <c r="K45"/>
  <c r="F44"/>
  <c r="K44"/>
  <c r="G44"/>
  <c r="F36"/>
  <c r="K36"/>
  <c r="O45"/>
  <c r="L45"/>
  <c r="E45"/>
  <c r="K39"/>
  <c r="G39"/>
  <c r="O39"/>
  <c r="E39"/>
  <c r="N39"/>
  <c r="D46"/>
  <c r="N45"/>
  <c r="G45"/>
  <c r="M45"/>
  <c r="N36"/>
  <c r="E36"/>
  <c r="O36"/>
  <c r="D42" i="18"/>
  <c r="E42"/>
  <c r="H40"/>
  <c r="G40"/>
  <c r="H30"/>
  <c r="G30"/>
  <c r="G35"/>
  <c r="H35"/>
  <c r="H32"/>
  <c r="G32"/>
  <c r="H31"/>
  <c r="G31"/>
  <c r="H39"/>
  <c r="G39"/>
  <c r="G36"/>
  <c r="H36"/>
  <c r="G34"/>
  <c r="H34"/>
  <c r="G41"/>
  <c r="H41"/>
  <c r="H33"/>
  <c r="G33"/>
  <c r="F42"/>
  <c r="G37"/>
  <c r="H37"/>
  <c r="K46" i="31" l="1"/>
  <c r="F46"/>
  <c r="L46"/>
  <c r="E46"/>
  <c r="M46"/>
  <c r="O46"/>
  <c r="G46"/>
  <c r="N46"/>
  <c r="H42" i="18"/>
  <c r="G42"/>
</calcChain>
</file>

<file path=xl/sharedStrings.xml><?xml version="1.0" encoding="utf-8"?>
<sst xmlns="http://schemas.openxmlformats.org/spreadsheetml/2006/main" count="695" uniqueCount="343">
  <si>
    <t>Bed Number</t>
  </si>
  <si>
    <t>Yes</t>
  </si>
  <si>
    <t>No</t>
  </si>
  <si>
    <t xml:space="preserve">Week date </t>
  </si>
  <si>
    <t xml:space="preserve">Target </t>
  </si>
  <si>
    <t>Ward Compliance %</t>
  </si>
  <si>
    <t>Number of UC's Compliant</t>
  </si>
  <si>
    <t>Number of UC's in situ</t>
  </si>
  <si>
    <t>Week number</t>
  </si>
  <si>
    <t>Month number</t>
  </si>
  <si>
    <t>Jan</t>
  </si>
  <si>
    <t>Feb</t>
  </si>
  <si>
    <t>May</t>
  </si>
  <si>
    <t>June</t>
  </si>
  <si>
    <t>July</t>
  </si>
  <si>
    <t>Sept</t>
  </si>
  <si>
    <t>Oct</t>
  </si>
  <si>
    <t>Aug</t>
  </si>
  <si>
    <t>Mar</t>
  </si>
  <si>
    <t>Dec</t>
  </si>
  <si>
    <t>Nov</t>
  </si>
  <si>
    <t>Month</t>
  </si>
  <si>
    <t>Count of criteria</t>
  </si>
  <si>
    <t>Compliant</t>
  </si>
  <si>
    <t>Bundle Criteria</t>
  </si>
  <si>
    <t>% UC Use</t>
  </si>
  <si>
    <t>Selected Team:</t>
  </si>
  <si>
    <t>Ward</t>
  </si>
  <si>
    <t>Number of patients on Ward</t>
  </si>
  <si>
    <t>Team</t>
  </si>
  <si>
    <t>Year</t>
  </si>
  <si>
    <t>Apr</t>
  </si>
  <si>
    <t>Chart Titles:</t>
  </si>
  <si>
    <t>Period</t>
  </si>
  <si>
    <t>Period Number</t>
  </si>
  <si>
    <t>Week</t>
  </si>
  <si>
    <t>Jun</t>
  </si>
  <si>
    <t xml:space="preserve"> </t>
  </si>
  <si>
    <t>Week (Blank)</t>
  </si>
  <si>
    <t>Team Selection</t>
  </si>
  <si>
    <t>Week Number</t>
  </si>
  <si>
    <t>Month Number</t>
  </si>
  <si>
    <t>NA</t>
  </si>
  <si>
    <t>%</t>
  </si>
  <si>
    <t>Go to Ward Results</t>
  </si>
  <si>
    <t>Go to Team Results</t>
  </si>
  <si>
    <t>Team Name</t>
  </si>
  <si>
    <t>Team Code:</t>
  </si>
  <si>
    <t>Number of Audits for the Team</t>
  </si>
  <si>
    <t>% Compliance</t>
  </si>
  <si>
    <t>click here</t>
  </si>
  <si>
    <t>Go to Instructions</t>
  </si>
  <si>
    <t>Go to Form</t>
  </si>
  <si>
    <t>Enter Ward Name:</t>
  </si>
  <si>
    <t>Team Code</t>
  </si>
  <si>
    <t>Average number of patients surveyed</t>
  </si>
  <si>
    <t>Contact Details:</t>
  </si>
  <si>
    <t>Enter Date</t>
  </si>
  <si>
    <t>Date</t>
  </si>
  <si>
    <t>Example of a completed</t>
  </si>
  <si>
    <t>Go to Facility Details</t>
  </si>
  <si>
    <t>Go to Care Bundle Dates</t>
  </si>
  <si>
    <t>Total # of patients on ward</t>
  </si>
  <si>
    <t>HPSC - HSE</t>
  </si>
  <si>
    <t>Total</t>
  </si>
  <si>
    <t>Total number of audits completed</t>
  </si>
  <si>
    <t>Audit carried out</t>
  </si>
  <si>
    <t>Flag</t>
  </si>
  <si>
    <t>Comments/Actions</t>
  </si>
  <si>
    <t>Number of devices in situ</t>
  </si>
  <si>
    <t>% device Use</t>
  </si>
  <si>
    <t>Number of device's Compliant</t>
  </si>
  <si>
    <t>Total Number of Audits completed with a device present</t>
  </si>
  <si>
    <t>Audit with device carried out</t>
  </si>
  <si>
    <t>Number of device's in situ</t>
  </si>
  <si>
    <t>% with a device</t>
  </si>
  <si>
    <t>Total # of compliant devices</t>
  </si>
  <si>
    <t>Number of devices's in situ</t>
  </si>
  <si>
    <t>Total # of compliant device</t>
  </si>
  <si>
    <t>1.</t>
  </si>
  <si>
    <t>2.</t>
  </si>
  <si>
    <t>3.</t>
  </si>
  <si>
    <t>4.</t>
  </si>
  <si>
    <t>5.</t>
  </si>
  <si>
    <t>Please note that the questions must be designed so that the correct answer is "Yes" so that the calculations for compliance are accurate.</t>
  </si>
  <si>
    <t xml:space="preserve">The correct answer is "Yes". </t>
  </si>
  <si>
    <t>UC</t>
  </si>
  <si>
    <t>PVC</t>
  </si>
  <si>
    <t>CVC</t>
  </si>
  <si>
    <t>VAP</t>
  </si>
  <si>
    <t>Device</t>
  </si>
  <si>
    <t>Abbreviation</t>
  </si>
  <si>
    <t>Is the UC needed?</t>
  </si>
  <si>
    <t>UC has been continuously connected</t>
  </si>
  <si>
    <t>Clean container used to  empty UC bag</t>
  </si>
  <si>
    <t>Daily meatal hygiene performed by patient or HCW</t>
  </si>
  <si>
    <t>Hand hygiene performed before &amp; after empying UC bag</t>
  </si>
  <si>
    <t>Average device usage (%)</t>
  </si>
  <si>
    <t>Average number 100% compliant</t>
  </si>
  <si>
    <t>Average percentage 100% compliant</t>
  </si>
  <si>
    <t>Average number of patients with the device</t>
  </si>
  <si>
    <t>Action</t>
  </si>
  <si>
    <t>January</t>
  </si>
  <si>
    <t>Ward Compliance</t>
  </si>
  <si>
    <t>April</t>
  </si>
  <si>
    <t>Developed by the HPSC - HSE</t>
  </si>
  <si>
    <t>Comments/Action</t>
  </si>
  <si>
    <t>Link to National Guidelines</t>
  </si>
  <si>
    <t>Click here</t>
  </si>
  <si>
    <t xml:space="preserve">Central vascular catheter            </t>
  </si>
  <si>
    <t xml:space="preserve">Peripheral vascular catheter   </t>
  </si>
  <si>
    <t xml:space="preserve">Urinary catheter  </t>
  </si>
  <si>
    <t xml:space="preserve">Ventilator-associated Pneumonia              </t>
  </si>
  <si>
    <r>
      <t xml:space="preserve">For example: </t>
    </r>
    <r>
      <rPr>
        <i/>
        <sz val="11"/>
        <rFont val="Calibri"/>
        <family val="2"/>
      </rPr>
      <t>Is the UC needed?</t>
    </r>
    <r>
      <rPr>
        <sz val="11"/>
        <rFont val="Calibri"/>
        <family val="2"/>
      </rPr>
      <t xml:space="preserve"> </t>
    </r>
  </si>
  <si>
    <t>Enter the date the care bundle was carried out in the format (DD/MM/YYYY)</t>
  </si>
  <si>
    <t>below including the date, the number of patients on the ward, and Then click on the relevent 'click here' link to bring you to the relevent period in the Care Bundle Form. If there are no patients on the ward with a device in situ then indicate 'No' under the column 'Has at least one patient on the ward a device in situ today?' and you are finished. The results will automatically include this information in the calculations.</t>
  </si>
  <si>
    <t xml:space="preserve">Enter the total number of patients on the ward (with or without a device)  </t>
  </si>
  <si>
    <r>
      <t>Has at least one patient on the ward a device</t>
    </r>
    <r>
      <rPr>
        <b/>
        <i/>
        <sz val="11"/>
        <rFont val="Calibri"/>
        <family val="2"/>
      </rPr>
      <t xml:space="preserve"> in situ</t>
    </r>
    <r>
      <rPr>
        <b/>
        <sz val="11"/>
        <rFont val="Calibri"/>
        <family val="2"/>
      </rPr>
      <t xml:space="preserve"> today?</t>
    </r>
  </si>
  <si>
    <t>Answer the 5 care bundle criteria from the drop down menu for each patient who has a device being monitored in situ. Answer yes or no for each question (should  a cell be left blank this will be deemed a 'No' answer in the results section )</t>
  </si>
  <si>
    <t>NA: Not applicable</t>
  </si>
  <si>
    <t>The results are provided at ward level and team level. Below is an example of a ward level report:</t>
  </si>
  <si>
    <t>=</t>
  </si>
  <si>
    <r>
      <t xml:space="preserve">No. patients with a device </t>
    </r>
    <r>
      <rPr>
        <i/>
        <sz val="11"/>
        <rFont val="Calibri"/>
        <family val="2"/>
      </rPr>
      <t>in situ</t>
    </r>
    <r>
      <rPr>
        <sz val="11"/>
        <rFont val="Calibri"/>
        <family val="2"/>
      </rPr>
      <t xml:space="preserve"> receiving ALL 5 care bundle elements</t>
    </r>
  </si>
  <si>
    <r>
      <t xml:space="preserve">No. of patients with a device </t>
    </r>
    <r>
      <rPr>
        <i/>
        <sz val="11"/>
        <rFont val="Calibri"/>
        <family val="2"/>
      </rPr>
      <t>in situ</t>
    </r>
    <r>
      <rPr>
        <sz val="11"/>
        <rFont val="Calibri"/>
        <family val="2"/>
      </rPr>
      <t xml:space="preserve"> for the day of the sample</t>
    </r>
  </si>
  <si>
    <t>Device in situ</t>
  </si>
  <si>
    <t>Device Care Bundle Design</t>
  </si>
  <si>
    <r>
      <t xml:space="preserve">Step 1: </t>
    </r>
    <r>
      <rPr>
        <b/>
        <sz val="18"/>
        <color indexed="23"/>
        <rFont val="Calibri"/>
        <family val="2"/>
      </rPr>
      <t>Design Your Care Bundle</t>
    </r>
  </si>
  <si>
    <t>If you would like to alter your current design and look at other criteria or even monitor a new device then you can simply download a new empty Excel tool from the hpsc website and start the process again.</t>
  </si>
  <si>
    <t>What if I want to alter my current care bundle design?</t>
  </si>
  <si>
    <t>Five Care Bundle Elements</t>
  </si>
  <si>
    <t>How to use this working form:</t>
  </si>
  <si>
    <t>Enter Hospital Name:</t>
  </si>
  <si>
    <t>Please Enter your Criteria Here:</t>
  </si>
  <si>
    <t>Ward Name</t>
  </si>
  <si>
    <t>Device being monitored</t>
  </si>
  <si>
    <t>Date of bundle</t>
  </si>
  <si>
    <t>Total number of patients on the ward (with or without a device in situ)</t>
  </si>
  <si>
    <t xml:space="preserve">Part 1 </t>
  </si>
  <si>
    <t>Comments</t>
  </si>
  <si>
    <t>Enter the name of your ward</t>
  </si>
  <si>
    <t>Enter the device being monitored. Please use abbreviated terms (e.g. UC for urinary catheter)</t>
  </si>
  <si>
    <t>Enter the date the care bundle was carried out</t>
  </si>
  <si>
    <t>Enter the total number of patients on the ward (with or without a device)</t>
  </si>
  <si>
    <r>
      <t xml:space="preserve">Part 2: </t>
    </r>
    <r>
      <rPr>
        <sz val="10"/>
        <rFont val="Calibri"/>
        <family val="2"/>
      </rPr>
      <t xml:space="preserve">(each row corresponds to a patient with a device </t>
    </r>
    <r>
      <rPr>
        <i/>
        <sz val="10"/>
        <rFont val="Calibri"/>
        <family val="2"/>
      </rPr>
      <t>in situ</t>
    </r>
    <r>
      <rPr>
        <sz val="10"/>
        <rFont val="Calibri"/>
        <family val="2"/>
      </rPr>
      <t>)</t>
    </r>
  </si>
  <si>
    <t>Enter the bed number of the patient</t>
  </si>
  <si>
    <t>Each ward may have patients from multiple clinical teams. You may want to monitor compliance of a particular device within each team. You can do this by using the team code. Assign a clinical team a team code from 1-10 and for each patient, note this team code alongside their bed number.</t>
  </si>
  <si>
    <t xml:space="preserve">Enter a comment or action </t>
  </si>
  <si>
    <r>
      <rPr>
        <b/>
        <sz val="10"/>
        <rFont val="Calibri"/>
        <family val="2"/>
      </rPr>
      <t>5.</t>
    </r>
    <r>
      <rPr>
        <sz val="10"/>
        <rFont val="Calibri"/>
        <family val="2"/>
      </rPr>
      <t xml:space="preserve">     When complete, please transfer this information into the Excel Care Bundle Tool which will store all care bundle data for your device of interest for the year. Results are compiled and summarised by month.</t>
    </r>
  </si>
  <si>
    <t>Care Bundle Elements:</t>
  </si>
  <si>
    <t>Example of this Table:</t>
  </si>
  <si>
    <t>Monthly Action Summary:</t>
  </si>
  <si>
    <t>1. Enter your Hospital Details:</t>
  </si>
  <si>
    <t>2. Which device do you want to Monitor?</t>
  </si>
  <si>
    <t>3. Which Care Bundle Elements do you want to use?</t>
  </si>
  <si>
    <t>Field</t>
  </si>
  <si>
    <t>Description</t>
  </si>
  <si>
    <t>Requirement</t>
  </si>
  <si>
    <t>Hospital and Ward Name</t>
  </si>
  <si>
    <t>Mandatory</t>
  </si>
  <si>
    <t>Device to Monitor</t>
  </si>
  <si>
    <t>Optional</t>
  </si>
  <si>
    <t>Name of your hospital and ward</t>
  </si>
  <si>
    <t>Protect your design</t>
  </si>
  <si>
    <t>Device name:</t>
  </si>
  <si>
    <t xml:space="preserve">Please indicate below the type of device you are interested in designing a care bundle for. Enter a short abbreviation (3 or 4 letters) for this device so that this term can be automatically used in your summary report graphs and tables. See Table 1.0 in the instructions for a list of abbreviations for common devices.
</t>
  </si>
  <si>
    <t>Table 1.0 Information needed to design your care bundle</t>
  </si>
  <si>
    <t>Table 2.0 List of common devices with links to the national guidelines</t>
  </si>
  <si>
    <t>Device Care Bundle Data Collection Form - INSTRUCTIONS</t>
  </si>
  <si>
    <r>
      <t xml:space="preserve">Developed for the Device Care Bundle Tool </t>
    </r>
    <r>
      <rPr>
        <sz val="12"/>
        <rFont val="Calibri"/>
        <family val="2"/>
      </rPr>
      <t>(v2.1)</t>
    </r>
  </si>
  <si>
    <r>
      <rPr>
        <b/>
        <sz val="10"/>
        <rFont val="Calibri"/>
        <family val="2"/>
      </rPr>
      <t>3.</t>
    </r>
    <r>
      <rPr>
        <sz val="10"/>
        <rFont val="Calibri"/>
        <family val="2"/>
      </rPr>
      <t xml:space="preserve">    Once the design is complete you can save this data collection form as a pdf</t>
    </r>
    <r>
      <rPr>
        <b/>
        <sz val="10"/>
        <rFont val="Calibri"/>
        <family val="2"/>
      </rPr>
      <t xml:space="preserve"> </t>
    </r>
    <r>
      <rPr>
        <sz val="10"/>
        <rFont val="Calibri"/>
        <family val="2"/>
      </rPr>
      <t>and store it on your computer to print off quickly whenever needed. Go to Acrobat on the top menu of Excel --&gt; Click Create PDF --&gt; Select 'Data Collection Form' in the window on the left and click the button 'Add sheet(s)' which moves this to the right window. Click 'Convert to PDF' at the bottom.--&gt; Answer 'Yes' to the next two questions asked and then name and place your pdf into a suitable folder on your computer.</t>
    </r>
  </si>
  <si>
    <r>
      <rPr>
        <b/>
        <sz val="10"/>
        <rFont val="Calibri"/>
        <family val="2"/>
      </rPr>
      <t xml:space="preserve">6.     </t>
    </r>
    <r>
      <rPr>
        <sz val="10"/>
        <rFont val="Calibri"/>
        <family val="2"/>
      </rPr>
      <t xml:space="preserve">The care bundle should be carried out weekly (or whatever frequency is decided locally). </t>
    </r>
  </si>
  <si>
    <r>
      <rPr>
        <b/>
        <sz val="16"/>
        <color indexed="8"/>
        <rFont val="Calibri"/>
        <family val="2"/>
      </rPr>
      <t>Part 2:</t>
    </r>
    <r>
      <rPr>
        <sz val="16"/>
        <color indexed="8"/>
        <rFont val="Calibri"/>
        <family val="2"/>
      </rPr>
      <t xml:space="preserve"> </t>
    </r>
    <r>
      <rPr>
        <sz val="14"/>
        <color indexed="23"/>
        <rFont val="Calibri"/>
        <family val="2"/>
      </rPr>
      <t xml:space="preserve">Only to be filled in if a patient in your ward has the device </t>
    </r>
    <r>
      <rPr>
        <i/>
        <sz val="14"/>
        <color indexed="23"/>
        <rFont val="Calibri"/>
        <family val="2"/>
      </rPr>
      <t>in situ</t>
    </r>
  </si>
  <si>
    <t>to access the data collection form.</t>
  </si>
  <si>
    <t>Click here to access the Excel tool</t>
  </si>
  <si>
    <t xml:space="preserve">There are two parts to the data collection form: Part 1 and Part 2. </t>
  </si>
  <si>
    <t>Date of care bundle:</t>
  </si>
  <si>
    <r>
      <t xml:space="preserve">Total number of patients on the ward (with or without a device </t>
    </r>
    <r>
      <rPr>
        <i/>
        <sz val="11"/>
        <rFont val="Calibri"/>
        <family val="2"/>
      </rPr>
      <t>in situ</t>
    </r>
    <r>
      <rPr>
        <sz val="11"/>
        <rFont val="Calibri"/>
        <family val="2"/>
      </rPr>
      <t>):</t>
    </r>
  </si>
  <si>
    <t>Ward Name:</t>
  </si>
  <si>
    <t>Device being monitored:</t>
  </si>
  <si>
    <t>Data Collection Form</t>
  </si>
  <si>
    <r>
      <t xml:space="preserve">Enter number of patients on the ward 
</t>
    </r>
    <r>
      <rPr>
        <sz val="11"/>
        <rFont val="Calibri"/>
        <family val="2"/>
      </rPr>
      <t xml:space="preserve">(with or without a device </t>
    </r>
    <r>
      <rPr>
        <i/>
        <sz val="11"/>
        <rFont val="Calibri"/>
        <family val="2"/>
      </rPr>
      <t>in situ</t>
    </r>
    <r>
      <rPr>
        <sz val="11"/>
        <rFont val="Calibri"/>
        <family val="2"/>
      </rPr>
      <t>)</t>
    </r>
    <r>
      <rPr>
        <b/>
        <sz val="11"/>
        <rFont val="Calibri"/>
        <family val="2"/>
      </rPr>
      <t xml:space="preserve"> </t>
    </r>
  </si>
  <si>
    <t>Has at least one patient on the ward a device in situ today?</t>
  </si>
  <si>
    <r>
      <rPr>
        <b/>
        <sz val="10"/>
        <rFont val="Calibri"/>
        <family val="2"/>
      </rPr>
      <t>1.</t>
    </r>
    <r>
      <rPr>
        <sz val="10"/>
        <rFont val="Calibri"/>
        <family val="2"/>
      </rPr>
      <t xml:space="preserve">     This data collection form is designed to be printed out and used as a paper-based form for carrying out a device care bundle at the patient bed side. </t>
    </r>
    <r>
      <rPr>
        <b/>
        <sz val="10"/>
        <rFont val="Calibri"/>
        <family val="2"/>
      </rPr>
      <t>Each time you carry out the care bundle you need a new form.</t>
    </r>
    <r>
      <rPr>
        <sz val="10"/>
        <rFont val="Calibri"/>
        <family val="2"/>
      </rPr>
      <t xml:space="preserve"> Results are transferred from the data collection form into the Excel tool and compliance results are generated automatically.</t>
    </r>
  </si>
  <si>
    <r>
      <rPr>
        <b/>
        <sz val="10"/>
        <rFont val="Calibri"/>
        <family val="2"/>
      </rPr>
      <t>2.</t>
    </r>
    <r>
      <rPr>
        <sz val="10"/>
        <rFont val="Calibri"/>
        <family val="2"/>
      </rPr>
      <t xml:space="preserve">    Before you start, you must first go to the Excel Tool to design your care bundle. The design is automatically copied onto this data collection form (so that you don't have to write in the ward name, device name and the five elements). Once the design is complete you can pdf the form (see instructions below) and print for use.</t>
    </r>
  </si>
  <si>
    <r>
      <rPr>
        <b/>
        <sz val="10"/>
        <rFont val="Calibri"/>
        <family val="2"/>
      </rPr>
      <t xml:space="preserve">4.    There are two parts to the form: </t>
    </r>
    <r>
      <rPr>
        <sz val="10"/>
        <rFont val="Calibri"/>
        <family val="2"/>
      </rPr>
      <t xml:space="preserve">Part 1 of this form should always be filled in each time the care bundle is carried out. Part 2 should only be filled in if a patient in your ward has the device being monitored </t>
    </r>
    <r>
      <rPr>
        <i/>
        <sz val="10"/>
        <rFont val="Calibri"/>
        <family val="2"/>
      </rPr>
      <t>in situ</t>
    </r>
    <r>
      <rPr>
        <sz val="10"/>
        <rFont val="Calibri"/>
        <family val="2"/>
      </rPr>
      <t xml:space="preserve"> on that day. See below the description of the fields for Part 1 and Part 2 of the form:</t>
    </r>
  </si>
  <si>
    <t>Enter Yes if true and No if not.</t>
  </si>
  <si>
    <t>Before Choosing the Five Care Bundle Elements:</t>
  </si>
  <si>
    <r>
      <t xml:space="preserve">Has at least one patient on the ward a device </t>
    </r>
    <r>
      <rPr>
        <i/>
        <sz val="11"/>
        <rFont val="Calibri"/>
        <family val="2"/>
      </rPr>
      <t>in situ</t>
    </r>
    <r>
      <rPr>
        <sz val="11"/>
        <rFont val="Calibri"/>
        <family val="2"/>
      </rPr>
      <t xml:space="preserve"> today? (Yes/No)</t>
    </r>
  </si>
  <si>
    <t>Form - Part 1 worksheet:</t>
  </si>
  <si>
    <t>This worksheet corresponds to Part 1 of the data collection form. First fill out the printed version of the form and then transfer the information into this excel sheet below.</t>
  </si>
  <si>
    <t>Click to jump to Part 2 of the Form</t>
  </si>
  <si>
    <t xml:space="preserve">Period Number: 
</t>
  </si>
  <si>
    <r>
      <rPr>
        <b/>
        <sz val="11"/>
        <rFont val="Calibri"/>
        <family val="2"/>
      </rPr>
      <t xml:space="preserve">Date &amp; 'Number of patients on the ward': </t>
    </r>
    <r>
      <rPr>
        <sz val="11"/>
        <rFont val="Calibri"/>
        <family val="2"/>
      </rPr>
      <t xml:space="preserve">
</t>
    </r>
  </si>
  <si>
    <t>These fields are automatically filled from the information entered in 'Form - Part 1'. Therefore if you want to make changes to the dates or number of patients on the ward, these must be made in the 'Form - Part 1' worksheet.</t>
  </si>
  <si>
    <r>
      <rPr>
        <b/>
        <sz val="11"/>
        <rFont val="Calibri"/>
        <family val="2"/>
      </rPr>
      <t xml:space="preserve">Bed Number: 
</t>
    </r>
    <r>
      <rPr>
        <sz val="11"/>
        <rFont val="Calibri"/>
        <family val="2"/>
      </rPr>
      <t/>
    </r>
  </si>
  <si>
    <t xml:space="preserve">All questions in this section should only be filled in if the patient in your ward has the device being monitored in situ. If a patient has a device in situ, note the bed number and fill in the team code (optional, see below) and whether the care bundle elements were met for that patient. </t>
  </si>
  <si>
    <t>Any comments or actions to be taken can be entered into the relevant row for a particular patient. These comments can then be reviewed and entered into the 'Monthly Action Summary' worksheet.</t>
  </si>
  <si>
    <t>Team/Service Code</t>
  </si>
  <si>
    <t>Total number of care bundles completed</t>
  </si>
  <si>
    <t>Monthly Average Compliance of Individual Care Bundle Elements:</t>
  </si>
  <si>
    <r>
      <rPr>
        <b/>
        <sz val="14"/>
        <rFont val="Calibri"/>
        <family val="2"/>
      </rPr>
      <t>1</t>
    </r>
    <r>
      <rPr>
        <sz val="14"/>
        <rFont val="Calibri"/>
        <family val="2"/>
      </rPr>
      <t xml:space="preserve">. </t>
    </r>
    <r>
      <rPr>
        <b/>
        <sz val="14"/>
        <rFont val="Calibri"/>
        <family val="2"/>
      </rPr>
      <t>Compliance Chart:</t>
    </r>
    <r>
      <rPr>
        <sz val="11"/>
        <rFont val="Calibri"/>
        <family val="2"/>
      </rPr>
      <t xml:space="preserve">
The bundle compliance chart allows you to track your % compliance over time. The % compliance is calculated as follows: </t>
    </r>
  </si>
  <si>
    <t>2. Monthly Average % Compliance Table</t>
  </si>
  <si>
    <t>3. Monthly Average % Compliance of Individual Care Bundle Elements:</t>
  </si>
  <si>
    <t>This is a summary table which provides an average of the care bundle results that were carried out each month (see example below). For example, if you carried out two bundles in Janurary, the results from those two bundles would be averaged and presented in this table. This table compliments the compliance chart providing more detail to allow better interpretation of the chart.</t>
  </si>
  <si>
    <t>Description of the fields of the table:</t>
  </si>
  <si>
    <t>Provides the total number of care bundles that you completed during that particular month</t>
  </si>
  <si>
    <t>If you carried out 2 care bundles in January and had 22 patients in the ward on one occasion and 26 on the next occasion, then the average of these two is presented here (i.e. 24).</t>
  </si>
  <si>
    <t>If you carried out 2 care bundles in January and had 2 patients in the ward with a device on one occasion and 4 on the next occasion, then the average of these two is presented here (i.e. 3).</t>
  </si>
  <si>
    <t>Average Device Usage (%)</t>
  </si>
  <si>
    <t>The average device usage is calculated as follows:</t>
  </si>
  <si>
    <t>x 100   =</t>
  </si>
  <si>
    <t>Average % compliance</t>
  </si>
  <si>
    <r>
      <t xml:space="preserve">This provides the average </t>
    </r>
    <r>
      <rPr>
        <u/>
        <sz val="11"/>
        <rFont val="Calibri"/>
        <family val="2"/>
      </rPr>
      <t>number</t>
    </r>
    <r>
      <rPr>
        <sz val="11"/>
        <rFont val="Calibri"/>
        <family val="2"/>
      </rPr>
      <t xml:space="preserve"> of patients (with a device </t>
    </r>
    <r>
      <rPr>
        <i/>
        <sz val="11"/>
        <rFont val="Calibri"/>
        <family val="2"/>
      </rPr>
      <t>in situ</t>
    </r>
    <r>
      <rPr>
        <sz val="11"/>
        <rFont val="Calibri"/>
        <family val="2"/>
      </rPr>
      <t>) per month whose device management was 100% compliant against all 5 care bundle elements.</t>
    </r>
  </si>
  <si>
    <r>
      <t xml:space="preserve">This provides the average </t>
    </r>
    <r>
      <rPr>
        <u/>
        <sz val="11"/>
        <rFont val="Calibri"/>
        <family val="2"/>
      </rPr>
      <t>percentage</t>
    </r>
    <r>
      <rPr>
        <sz val="11"/>
        <rFont val="Calibri"/>
        <family val="2"/>
      </rPr>
      <t xml:space="preserve"> of patients (with a device </t>
    </r>
    <r>
      <rPr>
        <i/>
        <sz val="11"/>
        <rFont val="Calibri"/>
        <family val="2"/>
      </rPr>
      <t>in situ</t>
    </r>
    <r>
      <rPr>
        <sz val="11"/>
        <rFont val="Calibri"/>
        <family val="2"/>
      </rPr>
      <t>) per month whose device management was 100% compliant against all 5 care bundle elements.</t>
    </r>
  </si>
  <si>
    <r>
      <t xml:space="preserve">An </t>
    </r>
    <r>
      <rPr>
        <b/>
        <sz val="11"/>
        <rFont val="Calibri"/>
        <family val="2"/>
      </rPr>
      <t>annual average</t>
    </r>
    <r>
      <rPr>
        <sz val="11"/>
        <rFont val="Calibri"/>
        <family val="2"/>
      </rPr>
      <t xml:space="preserve"> is provided at the bottom of the table.</t>
    </r>
  </si>
  <si>
    <t>This table provides information on the % compliance of each element of the care bundle per month. It allows you track your performance on each element of the bundle to help highlight problem areas to drive improvement. The % compliance of each element is averaged over a monthly period. A 'green-amber-red' system is used to highlight problem elements where green represents 100% compliance, amber is anything between 100 and 85% compliance and red represents compliance &lt; 85%.
An annual average is provided at the bottom of the table.</t>
  </si>
  <si>
    <r>
      <t>Select Team</t>
    </r>
    <r>
      <rPr>
        <sz val="22"/>
        <rFont val="Calibri"/>
        <family val="2"/>
      </rPr>
      <t xml:space="preserve"> </t>
    </r>
    <r>
      <rPr>
        <b/>
        <sz val="22"/>
        <rFont val="Calibri"/>
        <family val="2"/>
      </rPr>
      <t>Code</t>
    </r>
    <r>
      <rPr>
        <sz val="22"/>
        <rFont val="Calibri"/>
        <family val="2"/>
      </rPr>
      <t xml:space="preserve"> </t>
    </r>
    <r>
      <rPr>
        <sz val="18"/>
        <rFont val="Calibri"/>
        <family val="2"/>
      </rPr>
      <t>(enter a number between 1 and 10 and press return):</t>
    </r>
  </si>
  <si>
    <t xml:space="preserve"> If you designed your care bundle to include team codes (see step 1 of the instructions above for more information on using team codes) then you can click on the 'Team Results' worksheet and enter the team code in the pink box at the top of the results page to view the results for that clinical team. The example below shows the results for the medical 4 team. </t>
  </si>
  <si>
    <t>A simple table is provided to allow users to summarise the compliance results for each month and take note of actions that were noted in part 2 of the Form during the completion of the care bundle.</t>
  </si>
  <si>
    <t>Please contact fionamary.roche@hse.ie for queries relating to the Excel care bundle tool.</t>
  </si>
  <si>
    <r>
      <t>This care bundle tool is designed to monitor 5 elements that should be adhered to at all times when managing this device. In order for the Excel tool to work, a</t>
    </r>
    <r>
      <rPr>
        <u/>
        <sz val="11"/>
        <rFont val="Calibri"/>
        <family val="2"/>
      </rPr>
      <t>ll five elements must be selected.</t>
    </r>
    <r>
      <rPr>
        <sz val="11"/>
        <rFont val="Calibri"/>
        <family val="2"/>
      </rPr>
      <t xml:space="preserve"> 
</t>
    </r>
    <r>
      <rPr>
        <sz val="11"/>
        <rFont val="Calibri"/>
        <family val="2"/>
      </rPr>
      <t xml:space="preserve">
</t>
    </r>
  </si>
  <si>
    <t>Absence of inflamation or extra-vasation</t>
  </si>
  <si>
    <t xml:space="preserve">PVC Dressing is intact </t>
  </si>
  <si>
    <t>HCWs performed hand hygiene before &amp; after handling PVC</t>
  </si>
  <si>
    <t>The need for line use has been reviewed and recorded today</t>
  </si>
  <si>
    <t>The dressing is intact and was changed within the past 7 days</t>
  </si>
  <si>
    <t>Hub decontamination is performed before each hub access</t>
  </si>
  <si>
    <t>Hand hygiene before and after, is performed on all line maintenance/access procedures</t>
  </si>
  <si>
    <t>Chlorhexidine gluconate 2% (or solution compatible with CVC) is used for cleaning the insertion site during dressing changes.</t>
  </si>
  <si>
    <t>Care Bundle Element</t>
  </si>
  <si>
    <t>Urinary Catheter</t>
  </si>
  <si>
    <t>Sedation reviewed and, if appropriate, stopped each day.</t>
  </si>
  <si>
    <t>Patient assessed for weaning and extubation each day.</t>
  </si>
  <si>
    <t>Avoid supine position. Aim to have the head of bed elevated to at least 30°.</t>
  </si>
  <si>
    <t>Use chlorhexidine as part of daily oral care (0.12-2.0% applied 6-hourly).</t>
  </si>
  <si>
    <t>Use subglottic secretion drainage in patients likely to be ventilated for more than 48 hours.</t>
  </si>
  <si>
    <t>Below are a list of sample care bundle elements for common devices:</t>
  </si>
  <si>
    <t xml:space="preserve">Please keep the length of the questions less than 50 characters so that these questions can be displayed properly in both the working form and your summary report.   </t>
  </si>
  <si>
    <t>See the 'Instructions' worksheet for details on how to design your care bundle</t>
  </si>
  <si>
    <t>* Use a team code to represent different medical teams or directorates in your ward if you would like to see team-specific results. Please use a code from 1 - 10. Example: Medical team = 1; Surgical team = 2, etc.</t>
  </si>
  <si>
    <t xml:space="preserve">Enter details into a new row each time you carry out the care bundle (i.e. each period).
</t>
  </si>
  <si>
    <r>
      <t xml:space="preserve">Has at least one patient on the ward a device </t>
    </r>
    <r>
      <rPr>
        <b/>
        <i/>
        <sz val="11"/>
        <rFont val="Calibri"/>
        <family val="2"/>
      </rPr>
      <t>in situ</t>
    </r>
    <r>
      <rPr>
        <b/>
        <sz val="11"/>
        <rFont val="Calibri"/>
        <family val="2"/>
      </rPr>
      <t xml:space="preserve"> today?
 </t>
    </r>
    <r>
      <rPr>
        <sz val="10"/>
        <rFont val="Calibri"/>
        <family val="2"/>
      </rPr>
      <t>Select "Yes" or "No" from the drop down below. If "No"is selected, there is no further action required</t>
    </r>
  </si>
  <si>
    <r>
      <t xml:space="preserve">Part 1
</t>
    </r>
    <r>
      <rPr>
        <sz val="14"/>
        <color indexed="10"/>
        <rFont val="Calibri"/>
        <family val="2"/>
      </rPr>
      <t>Do not type into these fields below</t>
    </r>
  </si>
  <si>
    <r>
      <t xml:space="preserve">Part 2
</t>
    </r>
    <r>
      <rPr>
        <sz val="14"/>
        <color indexed="10"/>
        <rFont val="Calibri"/>
        <family val="2"/>
      </rPr>
      <t xml:space="preserve">Fill in the the fields below </t>
    </r>
    <r>
      <rPr>
        <u/>
        <sz val="14"/>
        <color indexed="10"/>
        <rFont val="Calibri"/>
        <family val="2"/>
      </rPr>
      <t>only</t>
    </r>
    <r>
      <rPr>
        <sz val="14"/>
        <color indexed="10"/>
        <rFont val="Calibri"/>
        <family val="2"/>
      </rPr>
      <t xml:space="preserve"> if patient has a device </t>
    </r>
    <r>
      <rPr>
        <i/>
        <sz val="14"/>
        <color indexed="10"/>
        <rFont val="Calibri"/>
        <family val="2"/>
      </rPr>
      <t>in situ</t>
    </r>
    <r>
      <rPr>
        <b/>
        <sz val="14"/>
        <color indexed="10"/>
        <rFont val="Calibri"/>
        <family val="2"/>
      </rPr>
      <t xml:space="preserve">
</t>
    </r>
  </si>
  <si>
    <t>Care Bundle Form (Part 1 and 2)</t>
  </si>
  <si>
    <t xml:space="preserve">Care Bundle Form - Part 1 </t>
  </si>
  <si>
    <t xml:space="preserve">This Excel Tool is accompanied by a data collection form (see worksheet 'Data Collection Form'). The form is designed to be printed off as a paper-based form for collection of the data at the patient's bedside. The information is then entered from the paper form into this Excel tool. 
Before printing the form, first design your care bundle following the instructions in step 1 above. This design is then automatically copied into the 'Data Collection Form' worksheet. You can then pdf the form, save it on your computer and print it off for use. See instructions on pg 2 of the data collection form for instructions on how to pdf the form. </t>
  </si>
  <si>
    <t xml:space="preserve">Enter number of patients on the ward </t>
  </si>
  <si>
    <t>Part 1:</t>
  </si>
  <si>
    <t>Contents</t>
  </si>
  <si>
    <t>Step 1: Design Your Care Bundle</t>
  </si>
  <si>
    <t>How to Design Your Care Bundle:</t>
  </si>
  <si>
    <t>HOW DO I USE THIS TOOL?</t>
  </si>
  <si>
    <t>MONTHLY ACTION SUMMARY</t>
  </si>
  <si>
    <t>CONTACT DETAILS</t>
  </si>
  <si>
    <r>
      <t>A '</t>
    </r>
    <r>
      <rPr>
        <b/>
        <sz val="11"/>
        <rFont val="Calibri"/>
        <family val="2"/>
      </rPr>
      <t>care bundle</t>
    </r>
    <r>
      <rPr>
        <sz val="11"/>
        <rFont val="Calibri"/>
        <family val="2"/>
      </rPr>
      <t xml:space="preserve">' is a collection of interventions that can be measured to determine if the care of a particular condition or device is best practice. The interventions (elements or criteria) in a bundle are evidence-based. In routine clinical practice, these elements may not always be undertaken consistently for every patient every time, making patient care vary. A care bundle aims to tie all elements together  in a cohesive unit, measure their application at the bedside with the aim of achieving 100% care. 
</t>
    </r>
  </si>
  <si>
    <r>
      <t xml:space="preserve">Once you have completed  the 'Design Your CareBundle' worksheet and started data collection, </t>
    </r>
    <r>
      <rPr>
        <u/>
        <sz val="11"/>
        <rFont val="Calibri"/>
        <family val="2"/>
      </rPr>
      <t xml:space="preserve">you cannot change this design </t>
    </r>
    <r>
      <rPr>
        <sz val="11"/>
        <rFont val="Calibri"/>
        <family val="2"/>
      </rPr>
      <t>within the tool. This is to ensure that your results for the year are consistently using the same design. To ensure that the design you created is not changed by accident, please protect the worksheet by clicking on the Review button on the main Excel panel above (see diagram below) and click on 'Protect Sheet'. You must enter a password and then click 'Ok'.</t>
    </r>
  </si>
  <si>
    <t xml:space="preserve">Below is a description of the fields in the 'Form - Part 1' worksheet of this Excel tool. </t>
  </si>
  <si>
    <t>Step 1 - fill in paper form</t>
  </si>
  <si>
    <t>step 2: transfer</t>
  </si>
  <si>
    <t>To use this tool, please follow the step-by-step instructions below:</t>
  </si>
  <si>
    <r>
      <rPr>
        <u/>
        <sz val="11"/>
        <rFont val="Calibri"/>
        <family val="2"/>
      </rPr>
      <t xml:space="preserve">Important note: </t>
    </r>
    <r>
      <rPr>
        <sz val="11"/>
        <rFont val="Calibri"/>
        <family val="2"/>
      </rPr>
      <t xml:space="preserve">
This care bundle tool is designed to assess a particular device once a week for a one year period from Jan - Dec 2014. However, you can start at any time during the year. If you would like to continue to monitor the same device after  2014, please download the 2015 version which will be uploaded in November 2014. </t>
    </r>
  </si>
  <si>
    <t>INTRODUCTION</t>
  </si>
  <si>
    <t>What is a Care Bundle?</t>
  </si>
  <si>
    <t>Why was this Excel Tool Developed?</t>
  </si>
  <si>
    <r>
      <rPr>
        <b/>
        <sz val="11"/>
        <rFont val="Calibri"/>
        <family val="2"/>
      </rPr>
      <t xml:space="preserve">1.     </t>
    </r>
    <r>
      <rPr>
        <b/>
        <sz val="11"/>
        <color indexed="10"/>
        <rFont val="Calibri"/>
        <family val="2"/>
      </rPr>
      <t>Review the national  guidelines</t>
    </r>
    <r>
      <rPr>
        <sz val="11"/>
        <rFont val="Calibri"/>
        <family val="2"/>
      </rPr>
      <t xml:space="preserve"> when designing your care bundle to help you identify the five key elements that you wish to monitor compliance against when managing your particular device (see table 2.0 below for hyperlinks to national guidelines).  The 'Sample Care Bundle Elements' worksheet in this tool lists the suggested elements for each device which have been taken from national guidelines. 
</t>
    </r>
  </si>
  <si>
    <r>
      <rPr>
        <b/>
        <sz val="16"/>
        <color indexed="8"/>
        <rFont val="Calibri"/>
        <family val="2"/>
      </rPr>
      <t>Part 1:</t>
    </r>
    <r>
      <rPr>
        <sz val="16"/>
        <color indexed="8"/>
        <rFont val="Calibri"/>
        <family val="2"/>
      </rPr>
      <t xml:space="preserve"> </t>
    </r>
    <r>
      <rPr>
        <sz val="14"/>
        <color indexed="23"/>
        <rFont val="Calibri"/>
        <family val="2"/>
      </rPr>
      <t xml:space="preserve">Fill in the details each time the care bundle is carried out. </t>
    </r>
  </si>
  <si>
    <r>
      <rPr>
        <u/>
        <sz val="11"/>
        <rFont val="Calibri"/>
        <family val="2"/>
      </rPr>
      <t>NOTE</t>
    </r>
    <r>
      <rPr>
        <sz val="11"/>
        <rFont val="Calibri"/>
        <family val="2"/>
      </rPr>
      <t xml:space="preserve">: Enter Part 1 data into the Excel tool even if no patients have a device </t>
    </r>
    <r>
      <rPr>
        <i/>
        <sz val="11"/>
        <rFont val="Calibri"/>
        <family val="2"/>
      </rPr>
      <t>in situ</t>
    </r>
    <r>
      <rPr>
        <sz val="11"/>
        <rFont val="Calibri"/>
        <family val="2"/>
      </rPr>
      <t>. This will ensure that all information on care bundles carried out are recorded.</t>
    </r>
  </si>
  <si>
    <t xml:space="preserve">This tool has been developed to provide acute hospitals the ability to collate and analyse data when undertakening a maintenance care bundle for a device (e.g., vascular (peripheral or central) or urinary catheter).  When using the tool, facilities can either adopt the bundle criteria as recommended in the relevant national guidence documents or develop their own evidence-based criteria. </t>
  </si>
  <si>
    <t>What is a care bundle?</t>
  </si>
  <si>
    <t>Why was this Excel care bundle tool developed?</t>
  </si>
  <si>
    <r>
      <rPr>
        <b/>
        <sz val="11"/>
        <rFont val="Calibri"/>
        <family val="2"/>
      </rPr>
      <t>2.</t>
    </r>
    <r>
      <rPr>
        <sz val="11"/>
        <rFont val="Calibri"/>
        <family val="2"/>
      </rPr>
      <t xml:space="preserve">    If using different criteria, </t>
    </r>
    <r>
      <rPr>
        <b/>
        <sz val="11"/>
        <color indexed="10"/>
        <rFont val="Calibri"/>
        <family val="2"/>
      </rPr>
      <t>keep the length of the element  to less than 50 characters</t>
    </r>
    <r>
      <rPr>
        <sz val="11"/>
        <rFont val="Calibri"/>
        <family val="2"/>
      </rPr>
      <t xml:space="preserve">, so that they can be displayed properly in both the data collection form and in your summary report.   
</t>
    </r>
    <r>
      <rPr>
        <b/>
        <sz val="11"/>
        <rFont val="Calibri"/>
        <family val="2"/>
      </rPr>
      <t>3.</t>
    </r>
    <r>
      <rPr>
        <sz val="11"/>
        <rFont val="Calibri"/>
        <family val="2"/>
      </rPr>
      <t xml:space="preserve">    Ensure that you </t>
    </r>
    <r>
      <rPr>
        <b/>
        <sz val="11"/>
        <color indexed="10"/>
        <rFont val="Calibri"/>
        <family val="2"/>
      </rPr>
      <t>design your questions in way that the correct answer is "Yes"</t>
    </r>
    <r>
      <rPr>
        <sz val="11"/>
        <rFont val="Calibri"/>
        <family val="2"/>
      </rPr>
      <t>. For example: Is the UC needed?  The correct answer is "Yes".</t>
    </r>
  </si>
  <si>
    <r>
      <t xml:space="preserve">Step 2: </t>
    </r>
    <r>
      <rPr>
        <b/>
        <sz val="18"/>
        <color indexed="23"/>
        <rFont val="Calibri"/>
        <family val="2"/>
      </rPr>
      <t>Fill in the Paper Data Collection Form</t>
    </r>
  </si>
  <si>
    <t>Team/
Service Code*</t>
  </si>
  <si>
    <t>* Use a team/service code to represent different teams in your ward if you would like to see team-specific results. Please use a code from 1 - 10. Example: Medical team = 1; Surgical team = 2, etc.</t>
  </si>
  <si>
    <r>
      <rPr>
        <u/>
        <sz val="11"/>
        <rFont val="Calibri"/>
        <family val="2"/>
      </rPr>
      <t xml:space="preserve">Part 1 of the data collection form must be filled in each time you carry out the care bundle (whether a device is </t>
    </r>
    <r>
      <rPr>
        <i/>
        <u/>
        <sz val="11"/>
        <rFont val="Calibri"/>
        <family val="2"/>
      </rPr>
      <t>in situ</t>
    </r>
    <r>
      <rPr>
        <u/>
        <sz val="11"/>
        <rFont val="Calibri"/>
        <family val="2"/>
      </rPr>
      <t xml:space="preserve"> or not). </t>
    </r>
    <r>
      <rPr>
        <sz val="11"/>
        <rFont val="Calibri"/>
        <family val="2"/>
      </rPr>
      <t xml:space="preserve">It records (i) the date the bundle was carried out, (ii) the number of patients on the ward (with or without a device </t>
    </r>
    <r>
      <rPr>
        <i/>
        <sz val="11"/>
        <rFont val="Calibri"/>
        <family val="2"/>
      </rPr>
      <t>in situ</t>
    </r>
    <r>
      <rPr>
        <sz val="11"/>
        <rFont val="Calibri"/>
        <family val="2"/>
      </rPr>
      <t xml:space="preserve">) on that day and (iii) whether at least one patient on the ward had the device </t>
    </r>
    <r>
      <rPr>
        <i/>
        <sz val="11"/>
        <rFont val="Calibri"/>
        <family val="2"/>
      </rPr>
      <t>in situ</t>
    </r>
    <r>
      <rPr>
        <sz val="11"/>
        <rFont val="Calibri"/>
        <family val="2"/>
      </rPr>
      <t xml:space="preserve">?  If no patients have the device </t>
    </r>
    <r>
      <rPr>
        <i/>
        <sz val="11"/>
        <rFont val="Calibri"/>
        <family val="2"/>
      </rPr>
      <t>in situ</t>
    </r>
    <r>
      <rPr>
        <sz val="11"/>
        <rFont val="Calibri"/>
        <family val="2"/>
      </rPr>
      <t xml:space="preserve"> on the day, part 2 of the form can be left blank. If one or more patients have a device </t>
    </r>
    <r>
      <rPr>
        <i/>
        <sz val="11"/>
        <rFont val="Calibri"/>
        <family val="2"/>
      </rPr>
      <t>in situ</t>
    </r>
    <r>
      <rPr>
        <sz val="11"/>
        <rFont val="Calibri"/>
        <family val="2"/>
      </rPr>
      <t xml:space="preserve">, then proceed to fill in part 2 of the form.                                                                                                                                                                              </t>
    </r>
  </si>
  <si>
    <t>Part 2:</t>
  </si>
  <si>
    <r>
      <t xml:space="preserve">If there are patients present in the ward with a device </t>
    </r>
    <r>
      <rPr>
        <i/>
        <sz val="11"/>
        <rFont val="Calibri"/>
        <family val="2"/>
      </rPr>
      <t>in situ</t>
    </r>
    <r>
      <rPr>
        <sz val="11"/>
        <rFont val="Calibri"/>
        <family val="2"/>
      </rPr>
      <t xml:space="preserve">, complete Part 2 of the form. </t>
    </r>
  </si>
  <si>
    <t>Below is a description of the fields in part 2 of the form:</t>
  </si>
  <si>
    <r>
      <t xml:space="preserve">Record the number of the bed that has a patient with a device that is being monitored </t>
    </r>
    <r>
      <rPr>
        <i/>
        <sz val="11"/>
        <rFont val="Calibri"/>
        <family val="2"/>
      </rPr>
      <t>in situ</t>
    </r>
    <r>
      <rPr>
        <sz val="11"/>
        <rFont val="Calibri"/>
        <family val="2"/>
      </rPr>
      <t xml:space="preserve">. </t>
    </r>
  </si>
  <si>
    <t>Five care bundle elements</t>
  </si>
  <si>
    <r>
      <t xml:space="preserve">Answer the 5 care bundle elements for each patient who has a device being monitored </t>
    </r>
    <r>
      <rPr>
        <i/>
        <sz val="11"/>
        <rFont val="Calibri"/>
        <family val="2"/>
      </rPr>
      <t>in situ</t>
    </r>
    <r>
      <rPr>
        <sz val="11"/>
        <rFont val="Calibri"/>
        <family val="2"/>
      </rPr>
      <t>. Answer 'yes' or 'no' for each question.</t>
    </r>
  </si>
  <si>
    <t>Any comments or actions to be taken can be entered into the relevant row for a particular patient.</t>
  </si>
  <si>
    <t xml:space="preserve">Once the paper data collection form is filled in it can be entered into the Excel tool. Wards may perfer to enter multiple forms into the Excel tool at specific time periods (e.g. weekly or monthly). </t>
  </si>
  <si>
    <t>Transfer the information from part 1 of the paper-based form into this worksheet.</t>
  </si>
  <si>
    <r>
      <t xml:space="preserve">Click to jump to Part 2 of the Form
</t>
    </r>
    <r>
      <rPr>
        <sz val="10"/>
        <rFont val="Calibri"/>
        <family val="2"/>
      </rPr>
      <t>Click link below to quickly jump to relevant period position on the 
'Form - Part 2' worksheet</t>
    </r>
  </si>
  <si>
    <t>A period corresponds to each time you carry out the care bundle. This tool is designed as a weekly tool for a one year period therefore there are 53 periods.</t>
  </si>
  <si>
    <r>
      <t xml:space="preserve">Click on the hyperlink </t>
    </r>
    <r>
      <rPr>
        <b/>
        <sz val="11"/>
        <rFont val="Calibri"/>
        <family val="2"/>
      </rPr>
      <t>'click here'</t>
    </r>
    <r>
      <rPr>
        <sz val="11"/>
        <rFont val="Calibri"/>
        <family val="2"/>
      </rPr>
      <t xml:space="preserve"> to bring you to the position on the 'Form - Part 2' worksheet which corresponds to the particular period you are entering data for. </t>
    </r>
    <r>
      <rPr>
        <u/>
        <sz val="11"/>
        <rFont val="Calibri"/>
        <family val="2"/>
      </rPr>
      <t>Always ensure you are in the correct period before entering data.</t>
    </r>
    <r>
      <rPr>
        <sz val="11"/>
        <rFont val="Calibri"/>
        <family val="2"/>
      </rPr>
      <t xml:space="preserve"> You may have to scroll up or down slightly to get to the beginning of that period.  </t>
    </r>
  </si>
  <si>
    <r>
      <t>For example, this user carried out 9 care bundles. The latest one was on the 1</t>
    </r>
    <r>
      <rPr>
        <vertAlign val="superscript"/>
        <sz val="11"/>
        <rFont val="Calibri"/>
        <family val="2"/>
      </rPr>
      <t>st</t>
    </r>
    <r>
      <rPr>
        <sz val="11"/>
        <rFont val="Calibri"/>
        <family val="2"/>
      </rPr>
      <t xml:space="preserve"> May when there were 30 patients on the ward and on this occastion there was at least one patient on the ward with a device </t>
    </r>
    <r>
      <rPr>
        <i/>
        <sz val="11"/>
        <rFont val="Calibri"/>
        <family val="2"/>
      </rPr>
      <t>in situ</t>
    </r>
    <r>
      <rPr>
        <sz val="11"/>
        <rFont val="Calibri"/>
        <family val="2"/>
      </rPr>
      <t xml:space="preserve">. If you click the hyperlink highlighted on this row it brings you to part 2 of the form. </t>
    </r>
  </si>
  <si>
    <r>
      <t xml:space="preserve">Part 2 of the care bundle form records the information on the individual care bundle elements for each patient with a device </t>
    </r>
    <r>
      <rPr>
        <b/>
        <i/>
        <sz val="11"/>
        <rFont val="Calibri"/>
        <family val="2"/>
      </rPr>
      <t>in situ</t>
    </r>
    <r>
      <rPr>
        <b/>
        <sz val="11"/>
        <rFont val="Calibri"/>
        <family val="2"/>
      </rPr>
      <t xml:space="preserve"> on the ward. </t>
    </r>
  </si>
  <si>
    <t>Below is a description of the headings in Part 1 and Part 2 of the image above:</t>
  </si>
  <si>
    <t>This part of the form was already filled out in worksheet 'Form - Part 1'. It is automatically copied across so that it can be viewed alongside the care bundle element questions.</t>
  </si>
  <si>
    <t xml:space="preserve">Please note that if you want to delete information, do not delete the entire row. Just delete the information from the individual cells using the delete button on your keyboard. </t>
  </si>
  <si>
    <t>Team/Service Code:</t>
  </si>
  <si>
    <t>Team/
Service Code</t>
  </si>
  <si>
    <t xml:space="preserve">Each ward may have patients from multiple clinical teams. You may want to monitor compliance of a particular device within each team or service directorate. You can do this by using the team/service code. Assign a clinical team a team code from 1-10 in the 'Design Your CareBundle' worksheet. </t>
  </si>
  <si>
    <r>
      <t xml:space="preserve">Answer the 5 care bundle elements from the drop down menu for each patient who has a device being monitored </t>
    </r>
    <r>
      <rPr>
        <i/>
        <sz val="11"/>
        <rFont val="Calibri"/>
        <family val="2"/>
      </rPr>
      <t>in situ</t>
    </r>
    <r>
      <rPr>
        <sz val="11"/>
        <rFont val="Calibri"/>
        <family val="2"/>
      </rPr>
      <t>. Answer 'Yes' or 'No' for each question (should  a cell be left blank this will be deemed a 'No' answer in the results section )</t>
    </r>
  </si>
  <si>
    <t>Once the information is entered into Part 2, the Ward Results and Team Results worksheets are automatically updated. See steps below on how to review your results.</t>
  </si>
  <si>
    <r>
      <t xml:space="preserve">Step 4: </t>
    </r>
    <r>
      <rPr>
        <b/>
        <sz val="18"/>
        <color indexed="23"/>
        <rFont val="Calibri"/>
        <family val="2"/>
      </rPr>
      <t>Review Results - at WARD LEVEL</t>
    </r>
  </si>
  <si>
    <t xml:space="preserve">Worksheet 'Form - Part 1': </t>
  </si>
  <si>
    <t>Worksheet 'Form - Part 2':</t>
  </si>
  <si>
    <r>
      <t xml:space="preserve">Step 5: </t>
    </r>
    <r>
      <rPr>
        <b/>
        <sz val="18"/>
        <color indexed="23"/>
        <rFont val="Calibri"/>
        <family val="2"/>
      </rPr>
      <t>Review Results - at TEAM LEVEL</t>
    </r>
  </si>
  <si>
    <t>Excel Versions</t>
  </si>
  <si>
    <t>How to Design Your Care Bundle</t>
  </si>
  <si>
    <r>
      <t xml:space="preserve">Care bundle data is in most cases collected on a paper-based form and the results are transferred to a computer for analysis. This tool was developed to make that process easier at a ward level so that a standardised paper form capable of monitoring any 5 elements on any medical device could be entered into a standardised Excel tool and the results automatically analysed. Individual wards in a hospital can  design their own care bundle (with input from their Infection Prevention and Control Team) and then use it to monitor the management of a particular device over a one year period. The frequency  of undertaking the care bundle  should be determined locally, but in general </t>
    </r>
    <r>
      <rPr>
        <u/>
        <sz val="11"/>
        <rFont val="Calibri"/>
        <family val="2"/>
      </rPr>
      <t>weekly</t>
    </r>
    <r>
      <rPr>
        <sz val="11"/>
        <rFont val="Calibri"/>
        <family val="2"/>
      </rPr>
      <t xml:space="preserve"> is recommeded. Data is entered into this tool and results are presented at ward level with further break down by team level if required. Results can easily be shared with colleagues by copying and pasting the graphs/tables in the results section into other reports/presentations.</t>
    </r>
  </si>
  <si>
    <t>How to Fill in the Paper-based Data Collection Form:</t>
  </si>
  <si>
    <r>
      <t xml:space="preserve">Step 3: </t>
    </r>
    <r>
      <rPr>
        <b/>
        <sz val="18"/>
        <color indexed="23"/>
        <rFont val="Calibri"/>
        <family val="2"/>
      </rPr>
      <t>Transfer the Data into the Excel Tool</t>
    </r>
  </si>
  <si>
    <t>Step 2: Fill in the Paper Data Collection Form</t>
  </si>
  <si>
    <t>How to Fill in the Paper-based Data Collection Form</t>
  </si>
  <si>
    <t>Step 4: Review Results - at WARD LEVEL</t>
  </si>
  <si>
    <t>Step 5: Review Results - at TEAM LEVEL</t>
  </si>
  <si>
    <t>Select the device you wish to monitor. Please enter the abbreviated term (e.g. UC for urinary catheter). See Table 2 below for a list of common devices a</t>
  </si>
  <si>
    <r>
      <t xml:space="preserve">This Excel tool is designed to be used for one of 4 device related care bundles (peripheral or central vascular catheters, urinary catheters or ventilator-associated pneumonia). To design your care bundle click on the Excel worksheet in this file called </t>
    </r>
    <r>
      <rPr>
        <b/>
        <sz val="11"/>
        <color indexed="10"/>
        <rFont val="Calibri"/>
        <family val="2"/>
      </rPr>
      <t>'Design Your CareBundle'</t>
    </r>
    <r>
      <rPr>
        <sz val="11"/>
        <rFont val="Calibri"/>
        <family val="2"/>
      </rPr>
      <t xml:space="preserve"> and enter the information listed on Table 1: </t>
    </r>
  </si>
  <si>
    <t>Average number of patients with device</t>
  </si>
  <si>
    <t>Is the PVC in use?</t>
  </si>
  <si>
    <t>There is evidence that insertion site has been assessed at least twice daily for signs of complications</t>
  </si>
  <si>
    <t>Step 3: Transfer the Data to the Excel Tool</t>
  </si>
  <si>
    <t>Click here to access the HPSC Care Bundle webpage</t>
  </si>
  <si>
    <t>Enter Team/Service Name: (Optional)*</t>
  </si>
  <si>
    <t>Collection of a team/service code is optional. Each ward has the option to generate results either by individual medical teams (i.e., individual consultant teams) or service (directorates (e.g., surgical) codes. In wards with multipe consultant teams caring for patients, selecting to use service codes rather than medical team codes may be more appropriate. This is because providing results based on a small sample size (e.g., one PVC) will be of limited value.  Choose a code from 1-10.</t>
  </si>
  <si>
    <t>1. Click 'Review' here</t>
  </si>
  <si>
    <t>2. Click 'Protect Sheet' here</t>
  </si>
  <si>
    <t>3. Enter password here to protect your design</t>
  </si>
  <si>
    <t>4. Click 'Ok' here to protect sheet</t>
  </si>
  <si>
    <t>Each ward may have patients from multiple clinical teams or service directorates. You may want to monitor compliance of a particular device within each team/service. You can do this by using the team/service code. Assign a clinical team a team/service code from 1-10 in the 'Design Your CareBundle' worksheet. Use the relevant team/service code for each bed number when filling in part 2 of the form.</t>
  </si>
  <si>
    <r>
      <t xml:space="preserve">The 5 elements you wish to review in relation to the management of this device. </t>
    </r>
    <r>
      <rPr>
        <u/>
        <sz val="11"/>
        <rFont val="Calibri"/>
        <family val="2"/>
      </rPr>
      <t>You must use 5 elements.</t>
    </r>
    <r>
      <rPr>
        <sz val="11"/>
        <rFont val="Calibri"/>
        <family val="2"/>
      </rPr>
      <t xml:space="preserve"> See below for more information</t>
    </r>
  </si>
  <si>
    <r>
      <t xml:space="preserve">There are two worksheets in the Excel tool that collect the data from the paper-based data collection form: 
</t>
    </r>
    <r>
      <rPr>
        <b/>
        <sz val="11"/>
        <rFont val="Calibri"/>
        <family val="2"/>
      </rPr>
      <t xml:space="preserve">Form - Part 1 </t>
    </r>
    <r>
      <rPr>
        <sz val="11"/>
        <rFont val="Calibri"/>
        <family val="2"/>
      </rPr>
      <t xml:space="preserve">(which collects the data from part 1 of the paper form)
</t>
    </r>
    <r>
      <rPr>
        <b/>
        <sz val="11"/>
        <rFont val="Calibri"/>
        <family val="2"/>
      </rPr>
      <t xml:space="preserve">Form - Part 2 </t>
    </r>
    <r>
      <rPr>
        <sz val="11"/>
        <rFont val="Calibri"/>
        <family val="2"/>
      </rPr>
      <t>(which collects the data from part 2 of the paper form).</t>
    </r>
  </si>
  <si>
    <r>
      <t xml:space="preserve"> Select 'Yes' or 'No'.  If there are patients on the ward with a device </t>
    </r>
    <r>
      <rPr>
        <i/>
        <sz val="11"/>
        <rFont val="Calibri"/>
        <family val="2"/>
      </rPr>
      <t xml:space="preserve">in situ, select Yes and complete Part 2  of the form by clicking on the </t>
    </r>
    <r>
      <rPr>
        <b/>
        <i/>
        <sz val="11"/>
        <rFont val="Calibri"/>
        <family val="2"/>
      </rPr>
      <t>'click here'</t>
    </r>
    <r>
      <rPr>
        <i/>
        <sz val="11"/>
        <rFont val="Calibri"/>
        <family val="2"/>
      </rPr>
      <t xml:space="preserve"> hyperlink provided (see description below).                                                                                                                                                                                             Select </t>
    </r>
    <r>
      <rPr>
        <sz val="11"/>
        <rFont val="Calibri"/>
        <family val="2"/>
      </rPr>
      <t xml:space="preserve">'No'  if no patients on the ward have the device </t>
    </r>
    <r>
      <rPr>
        <i/>
        <sz val="11"/>
        <rFont val="Calibri"/>
        <family val="2"/>
      </rPr>
      <t>in situ</t>
    </r>
    <r>
      <rPr>
        <sz val="11"/>
        <rFont val="Calibri"/>
        <family val="2"/>
      </rPr>
      <t xml:space="preserve">. Part 2 of the form does not need to be completed.  It is important to enter Part 1 data into the excel tool so that the attempt at completing a care bundle is recorded.          </t>
    </r>
  </si>
  <si>
    <r>
      <t xml:space="preserve">This worksheet records information on all 53 of the care bundles that can be carried out for the entire year. The page is split into two main sections (see a snapshot picture below):
</t>
    </r>
    <r>
      <rPr>
        <b/>
        <sz val="11"/>
        <rFont val="Calibri"/>
        <family val="2"/>
      </rPr>
      <t>Part 1</t>
    </r>
    <r>
      <rPr>
        <sz val="11"/>
        <rFont val="Calibri"/>
        <family val="2"/>
      </rPr>
      <t xml:space="preserve"> - (pink section). The information shown here is automatically copied over from what was provided in the Form-part 1 worksheet. </t>
    </r>
    <r>
      <rPr>
        <u/>
        <sz val="11"/>
        <rFont val="Calibri"/>
        <family val="2"/>
      </rPr>
      <t>Do not type into this section</t>
    </r>
    <r>
      <rPr>
        <sz val="11"/>
        <rFont val="Calibri"/>
        <family val="2"/>
      </rPr>
      <t xml:space="preserve">.
</t>
    </r>
    <r>
      <rPr>
        <b/>
        <sz val="11"/>
        <rFont val="Calibri"/>
        <family val="2"/>
      </rPr>
      <t xml:space="preserve">Part 2 </t>
    </r>
    <r>
      <rPr>
        <sz val="11"/>
        <rFont val="Calibri"/>
        <family val="2"/>
      </rPr>
      <t xml:space="preserve">-  (green section). You need to fill in this section with the answers to the care bundle elements for each patient that has a device </t>
    </r>
    <r>
      <rPr>
        <i/>
        <sz val="11"/>
        <rFont val="Calibri"/>
        <family val="2"/>
      </rPr>
      <t>in situ</t>
    </r>
    <r>
      <rPr>
        <sz val="11"/>
        <rFont val="Calibri"/>
        <family val="2"/>
      </rPr>
      <t xml:space="preserve">. In the example below, five patients have a device </t>
    </r>
    <r>
      <rPr>
        <i/>
        <sz val="11"/>
        <rFont val="Calibri"/>
        <family val="2"/>
      </rPr>
      <t xml:space="preserve">in situ </t>
    </r>
    <r>
      <rPr>
        <sz val="11"/>
        <rFont val="Calibri"/>
        <family val="2"/>
      </rPr>
      <t>so five rows are filled in.</t>
    </r>
  </si>
  <si>
    <t>There are 53 periods available in this tool where each period represents a care bundle assessment (i.e. one care bundle per week of the year). Each Period Number is labelled on the left of the worksheet. The example above shows period 9.</t>
  </si>
  <si>
    <r>
      <t xml:space="preserve">Each period is set up for a ward with 40 beds so there are 40 rows in each period. Each bed represents a patient with a device that is being monitored </t>
    </r>
    <r>
      <rPr>
        <i/>
        <sz val="11"/>
        <rFont val="Calibri"/>
        <family val="2"/>
      </rPr>
      <t>in situ</t>
    </r>
    <r>
      <rPr>
        <sz val="11"/>
        <rFont val="Calibri"/>
        <family val="2"/>
      </rPr>
      <t xml:space="preserve">. </t>
    </r>
  </si>
  <si>
    <r>
      <t xml:space="preserve">When you are then carrying out the care bundle on the ward, if the patient has a device you are monitoring </t>
    </r>
    <r>
      <rPr>
        <i/>
        <sz val="11"/>
        <rFont val="Calibri"/>
        <family val="2"/>
      </rPr>
      <t>in situ</t>
    </r>
    <r>
      <rPr>
        <sz val="11"/>
        <rFont val="Calibri"/>
        <family val="2"/>
      </rPr>
      <t>,  note the team/service code for that patient . You can choose the team/service code from a drop down menu on this worksheet. Providing the team/service code allows you to monitor compliance for each specific team/service in the Team Results worksheet.</t>
    </r>
  </si>
  <si>
    <r>
      <t xml:space="preserve">For example, if there are 7 patients in a ward with a urinary catheter </t>
    </r>
    <r>
      <rPr>
        <i/>
        <sz val="11"/>
        <rFont val="Calibri"/>
        <family val="2"/>
      </rPr>
      <t>in situ</t>
    </r>
    <r>
      <rPr>
        <sz val="11"/>
        <rFont val="Calibri"/>
        <family val="2"/>
      </rPr>
      <t>, and 6 of them meet all of the 5 bundle elements, then 6/7 (86%) is the compliance with the bundle. If all 7 patients met all 5 elements, then compliance would be 100%. If all 7 were missing even a single element of the bundle, then compliance would be 0%.
You can copy and paste this chart into your own presentations/reports.</t>
    </r>
  </si>
  <si>
    <r>
      <rPr>
        <u/>
        <sz val="11"/>
        <rFont val="Calibri"/>
        <family val="2"/>
      </rPr>
      <t>NOTE:</t>
    </r>
    <r>
      <rPr>
        <sz val="11"/>
        <rFont val="Calibri"/>
        <family val="2"/>
      </rPr>
      <t xml:space="preserve"> This Excel tool was developed in Excel 2007 but will open in older version of Excel (e.g. Excel 2003). However there are some incompatibility issues. See the list below: 
</t>
    </r>
    <r>
      <rPr>
        <b/>
        <sz val="11"/>
        <rFont val="Calibri"/>
        <family val="2"/>
      </rPr>
      <t>1. Graph Resizing: I</t>
    </r>
    <r>
      <rPr>
        <sz val="11"/>
        <rFont val="Calibri"/>
        <family val="2"/>
      </rPr>
      <t xml:space="preserve">f you open this file in Excel 2003 the graphs in your results section may resize. If this occurs, please save the file again and this should be corrected.
</t>
    </r>
    <r>
      <rPr>
        <b/>
        <sz val="11"/>
        <rFont val="Calibri"/>
        <family val="2"/>
      </rPr>
      <t>2. Colour Formatting in the Tables:</t>
    </r>
    <r>
      <rPr>
        <sz val="11"/>
        <rFont val="Calibri"/>
        <family val="2"/>
      </rPr>
      <t xml:space="preserve"> The conditional colour formatting used in the tables in the results page will not work in Excel 2003.
</t>
    </r>
    <r>
      <rPr>
        <b/>
        <sz val="11"/>
        <rFont val="Calibri"/>
        <family val="2"/>
      </rPr>
      <t xml:space="preserve">3. Vivid Colours: </t>
    </r>
    <r>
      <rPr>
        <sz val="11"/>
        <rFont val="Calibri"/>
        <family val="2"/>
      </rPr>
      <t xml:space="preserve">The colours in Excel 2003 are quite vivid compared to Excel 2007. 
</t>
    </r>
    <r>
      <rPr>
        <b/>
        <sz val="11"/>
        <rFont val="Calibri"/>
        <family val="2"/>
      </rPr>
      <t xml:space="preserve">4. If opening with Excel 2003 you may be asked for a password. </t>
    </r>
    <r>
      <rPr>
        <sz val="11"/>
        <rFont val="Calibri"/>
        <family val="2"/>
      </rPr>
      <t>Just click 'Ok' without providing a password and click 'Ok' again for the subsequent question and the file should convert to the old version.</t>
    </r>
  </si>
  <si>
    <t>EXCEL VERSIONS</t>
  </si>
  <si>
    <t xml:space="preserve">This "Care Bundle" has been adapted by Sheila Donlon and Fiona Roche with permission from the Health Protection Scotland UC Care Bundle </t>
  </si>
  <si>
    <t>Care Bundle Tool for Devices for Acute Facilities
2015
Instructions for use</t>
  </si>
  <si>
    <t>Number of patients on the ward</t>
  </si>
  <si>
    <t>At least one patient on the ward has a device in situ</t>
  </si>
  <si>
    <t>Count of 'Yes' criteria</t>
  </si>
  <si>
    <t>Count of all criteria</t>
  </si>
  <si>
    <t>HPSC HSE Report (v2.3)</t>
  </si>
  <si>
    <t>V2.3</t>
  </si>
</sst>
</file>

<file path=xl/styles.xml><?xml version="1.0" encoding="utf-8"?>
<styleSheet xmlns="http://schemas.openxmlformats.org/spreadsheetml/2006/main">
  <numFmts count="2">
    <numFmt numFmtId="164" formatCode="0.0%"/>
    <numFmt numFmtId="165" formatCode="[$-F800]dddd\,\ mmmm\ dd\,\ yyyy"/>
  </numFmts>
  <fonts count="85">
    <font>
      <sz val="10"/>
      <name val="Arial"/>
    </font>
    <font>
      <b/>
      <sz val="10"/>
      <name val="Arial"/>
      <family val="2"/>
    </font>
    <font>
      <sz val="8"/>
      <name val="Arial"/>
      <family val="2"/>
    </font>
    <font>
      <sz val="10"/>
      <name val="Arial"/>
      <family val="2"/>
    </font>
    <font>
      <sz val="8"/>
      <name val="Arial"/>
      <family val="2"/>
    </font>
    <font>
      <sz val="10"/>
      <name val="Arial"/>
      <family val="2"/>
    </font>
    <font>
      <sz val="22"/>
      <name val="Arial"/>
      <family val="2"/>
    </font>
    <font>
      <b/>
      <sz val="16"/>
      <name val="Arial"/>
      <family val="2"/>
    </font>
    <font>
      <sz val="10"/>
      <name val="Arial Narrow"/>
      <family val="2"/>
    </font>
    <font>
      <sz val="36"/>
      <name val="Arial"/>
      <family val="2"/>
    </font>
    <font>
      <sz val="20"/>
      <name val="Arial"/>
      <family val="2"/>
    </font>
    <font>
      <sz val="14"/>
      <name val="Calibri"/>
      <family val="2"/>
    </font>
    <font>
      <b/>
      <sz val="11"/>
      <name val="Calibri"/>
      <family val="2"/>
    </font>
    <font>
      <sz val="11"/>
      <name val="Calibri"/>
      <family val="2"/>
    </font>
    <font>
      <sz val="10"/>
      <name val="Arial"/>
      <family val="2"/>
    </font>
    <font>
      <b/>
      <sz val="16"/>
      <name val="Calibri"/>
      <family val="2"/>
    </font>
    <font>
      <i/>
      <sz val="11"/>
      <name val="Calibri"/>
      <family val="2"/>
    </font>
    <font>
      <b/>
      <sz val="12"/>
      <name val="Calibri"/>
      <family val="2"/>
    </font>
    <font>
      <sz val="10"/>
      <name val="Calibri"/>
      <family val="2"/>
    </font>
    <font>
      <b/>
      <sz val="18"/>
      <color indexed="23"/>
      <name val="Calibri"/>
      <family val="2"/>
    </font>
    <font>
      <sz val="11"/>
      <color indexed="20"/>
      <name val="Calibri"/>
      <family val="2"/>
    </font>
    <font>
      <sz val="10"/>
      <name val="Calibri"/>
      <family val="2"/>
    </font>
    <font>
      <b/>
      <sz val="11"/>
      <name val="Calibri"/>
      <family val="2"/>
    </font>
    <font>
      <sz val="11"/>
      <name val="Calibri"/>
      <family val="2"/>
    </font>
    <font>
      <b/>
      <sz val="12"/>
      <name val="Calibri"/>
      <family val="2"/>
    </font>
    <font>
      <b/>
      <sz val="10"/>
      <name val="Calibri"/>
      <family val="2"/>
    </font>
    <font>
      <b/>
      <sz val="14"/>
      <name val="Calibri"/>
      <family val="2"/>
    </font>
    <font>
      <b/>
      <sz val="16"/>
      <color indexed="10"/>
      <name val="Calibri"/>
      <family val="2"/>
    </font>
    <font>
      <b/>
      <sz val="16"/>
      <name val="Calibri"/>
      <family val="2"/>
    </font>
    <font>
      <sz val="12"/>
      <name val="Calibri"/>
      <family val="2"/>
    </font>
    <font>
      <sz val="16"/>
      <name val="Calibri"/>
      <family val="2"/>
    </font>
    <font>
      <b/>
      <sz val="18"/>
      <name val="Calibri"/>
      <family val="2"/>
    </font>
    <font>
      <u/>
      <sz val="12"/>
      <color indexed="12"/>
      <name val="Calibri"/>
      <family val="2"/>
    </font>
    <font>
      <u/>
      <sz val="11"/>
      <color indexed="12"/>
      <name val="Calibri"/>
      <family val="2"/>
    </font>
    <font>
      <u/>
      <sz val="14"/>
      <color indexed="12"/>
      <name val="Calibri"/>
      <family val="2"/>
    </font>
    <font>
      <sz val="14"/>
      <name val="Calibri"/>
      <family val="2"/>
    </font>
    <font>
      <u/>
      <sz val="10"/>
      <color indexed="12"/>
      <name val="Calibri"/>
      <family val="2"/>
    </font>
    <font>
      <b/>
      <sz val="20"/>
      <name val="Calibri"/>
      <family val="2"/>
    </font>
    <font>
      <sz val="28"/>
      <color indexed="23"/>
      <name val="Arial"/>
      <family val="2"/>
    </font>
    <font>
      <sz val="8"/>
      <name val="Arial"/>
      <family val="2"/>
    </font>
    <font>
      <b/>
      <i/>
      <sz val="11"/>
      <name val="Calibri"/>
      <family val="2"/>
    </font>
    <font>
      <sz val="11"/>
      <name val="Arial"/>
      <family val="2"/>
    </font>
    <font>
      <i/>
      <sz val="10"/>
      <name val="Calibri"/>
      <family val="2"/>
    </font>
    <font>
      <u/>
      <sz val="11"/>
      <name val="Calibri"/>
      <family val="2"/>
    </font>
    <font>
      <b/>
      <sz val="22"/>
      <name val="Calibri"/>
      <family val="2"/>
    </font>
    <font>
      <b/>
      <sz val="14"/>
      <color indexed="10"/>
      <name val="Calibri"/>
      <family val="2"/>
    </font>
    <font>
      <sz val="14"/>
      <color indexed="10"/>
      <name val="Calibri"/>
      <family val="2"/>
    </font>
    <font>
      <i/>
      <sz val="14"/>
      <color indexed="10"/>
      <name val="Calibri"/>
      <family val="2"/>
    </font>
    <font>
      <u/>
      <sz val="14"/>
      <color indexed="10"/>
      <name val="Calibri"/>
      <family val="2"/>
    </font>
    <font>
      <b/>
      <sz val="20"/>
      <color indexed="8"/>
      <name val="Calibri"/>
      <family val="2"/>
    </font>
    <font>
      <sz val="18"/>
      <name val="Calibri"/>
      <family val="2"/>
    </font>
    <font>
      <b/>
      <sz val="11"/>
      <color indexed="8"/>
      <name val="Calibri"/>
      <family val="2"/>
    </font>
    <font>
      <sz val="16"/>
      <color indexed="8"/>
      <name val="Calibri"/>
      <family val="2"/>
    </font>
    <font>
      <sz val="14"/>
      <color indexed="23"/>
      <name val="Calibri"/>
      <family val="2"/>
    </font>
    <font>
      <i/>
      <sz val="14"/>
      <color indexed="23"/>
      <name val="Calibri"/>
      <family val="2"/>
    </font>
    <font>
      <i/>
      <sz val="10"/>
      <name val="Calibri"/>
      <family val="2"/>
    </font>
    <font>
      <b/>
      <sz val="11"/>
      <color indexed="10"/>
      <name val="Calibri"/>
      <family val="2"/>
    </font>
    <font>
      <b/>
      <sz val="16"/>
      <color indexed="8"/>
      <name val="Calibri"/>
      <family val="2"/>
    </font>
    <font>
      <vertAlign val="superscript"/>
      <sz val="11"/>
      <name val="Calibri"/>
      <family val="2"/>
    </font>
    <font>
      <b/>
      <sz val="18"/>
      <name val="Arial"/>
      <family val="2"/>
    </font>
    <font>
      <sz val="22"/>
      <name val="Calibri"/>
      <family val="2"/>
    </font>
    <font>
      <b/>
      <sz val="12"/>
      <name val="Calibri"/>
      <family val="2"/>
    </font>
    <font>
      <b/>
      <sz val="10"/>
      <name val="Calibri"/>
      <family val="2"/>
    </font>
    <font>
      <sz val="10"/>
      <name val="Calibri"/>
      <family val="2"/>
    </font>
    <font>
      <sz val="9"/>
      <name val="Calibri"/>
      <family val="2"/>
    </font>
    <font>
      <u/>
      <sz val="11"/>
      <color indexed="12"/>
      <name val="Calibri"/>
      <family val="2"/>
    </font>
    <font>
      <sz val="11"/>
      <name val="Calibri"/>
      <family val="2"/>
    </font>
    <font>
      <u/>
      <sz val="10"/>
      <color indexed="12"/>
      <name val="Calibri"/>
      <family val="2"/>
    </font>
    <font>
      <sz val="10"/>
      <color indexed="55"/>
      <name val="Arial"/>
      <family val="2"/>
    </font>
    <font>
      <b/>
      <sz val="14"/>
      <color indexed="10"/>
      <name val="Calibri"/>
      <family val="2"/>
    </font>
    <font>
      <sz val="16"/>
      <name val="Calibri"/>
      <family val="2"/>
    </font>
    <font>
      <b/>
      <sz val="18"/>
      <name val="Calibri"/>
      <family val="2"/>
    </font>
    <font>
      <sz val="11"/>
      <color indexed="23"/>
      <name val="Calibri"/>
      <family val="2"/>
    </font>
    <font>
      <b/>
      <sz val="11"/>
      <name val="Calibri"/>
      <family val="2"/>
    </font>
    <font>
      <sz val="16"/>
      <color indexed="8"/>
      <name val="Calibri"/>
      <family val="2"/>
    </font>
    <font>
      <b/>
      <sz val="14"/>
      <name val="Calibri"/>
      <family val="2"/>
    </font>
    <font>
      <b/>
      <sz val="14"/>
      <color indexed="57"/>
      <name val="Calibri"/>
      <family val="2"/>
    </font>
    <font>
      <b/>
      <sz val="11"/>
      <color indexed="10"/>
      <name val="Calibri"/>
      <family val="2"/>
    </font>
    <font>
      <b/>
      <sz val="20"/>
      <name val="Calibri"/>
      <family val="2"/>
    </font>
    <font>
      <sz val="16"/>
      <color indexed="8"/>
      <name val="Calibri"/>
      <family val="2"/>
    </font>
    <font>
      <i/>
      <u/>
      <sz val="11"/>
      <name val="Calibri"/>
      <family val="2"/>
    </font>
    <font>
      <b/>
      <sz val="11"/>
      <color indexed="17"/>
      <name val="Calibri"/>
      <family val="2"/>
    </font>
    <font>
      <sz val="11"/>
      <color rgb="FF9C0006"/>
      <name val="Calibri"/>
      <family val="2"/>
      <scheme val="minor"/>
    </font>
    <font>
      <u/>
      <sz val="7.9"/>
      <color theme="10"/>
      <name val="Arial"/>
      <family val="2"/>
    </font>
    <font>
      <b/>
      <sz val="11"/>
      <color rgb="FFFF0000"/>
      <name val="Calibri"/>
      <family val="2"/>
    </font>
  </fonts>
  <fills count="1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31"/>
        <bgColor indexed="64"/>
      </patternFill>
    </fill>
    <fill>
      <patternFill patternType="solid">
        <fgColor indexed="44"/>
        <bgColor indexed="64"/>
      </patternFill>
    </fill>
    <fill>
      <patternFill patternType="solid">
        <fgColor indexed="11"/>
        <bgColor indexed="64"/>
      </patternFill>
    </fill>
    <fill>
      <patternFill patternType="solid">
        <fgColor indexed="45"/>
        <bgColor indexed="64"/>
      </patternFill>
    </fill>
    <fill>
      <patternFill patternType="solid">
        <fgColor indexed="57"/>
        <bgColor indexed="64"/>
      </patternFill>
    </fill>
    <fill>
      <patternFill patternType="solid">
        <fgColor rgb="FFFFC7CE"/>
      </patternFill>
    </fill>
    <fill>
      <patternFill patternType="solid">
        <fgColor theme="6" tint="0.59999389629810485"/>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249977111117893"/>
        <bgColor indexed="64"/>
      </patternFill>
    </fill>
  </fills>
  <borders count="13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ck">
        <color indexed="64"/>
      </left>
      <right style="thin">
        <color indexed="64"/>
      </right>
      <top/>
      <bottom/>
      <diagonal/>
    </border>
    <border>
      <left/>
      <right style="medium">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ck">
        <color indexed="64"/>
      </right>
      <top style="thin">
        <color indexed="55"/>
      </top>
      <bottom style="thin">
        <color indexed="55"/>
      </bottom>
      <diagonal/>
    </border>
    <border>
      <left/>
      <right style="thin">
        <color indexed="64"/>
      </right>
      <top/>
      <bottom style="thin">
        <color indexed="64"/>
      </bottom>
      <diagonal/>
    </border>
    <border>
      <left style="thick">
        <color indexed="64"/>
      </left>
      <right style="thin">
        <color indexed="64"/>
      </right>
      <top style="thin">
        <color indexed="64"/>
      </top>
      <bottom style="thin">
        <color indexed="55"/>
      </bottom>
      <diagonal/>
    </border>
    <border>
      <left style="thick">
        <color indexed="64"/>
      </left>
      <right style="thin">
        <color indexed="64"/>
      </right>
      <top style="thin">
        <color indexed="55"/>
      </top>
      <bottom style="thin">
        <color indexed="55"/>
      </bottom>
      <diagonal/>
    </border>
    <border>
      <left style="thin">
        <color indexed="64"/>
      </left>
      <right style="thin">
        <color indexed="55"/>
      </right>
      <top style="thin">
        <color indexed="64"/>
      </top>
      <bottom style="thin">
        <color indexed="55"/>
      </bottom>
      <diagonal/>
    </border>
    <border>
      <left style="thin">
        <color indexed="55"/>
      </left>
      <right style="thin">
        <color indexed="55"/>
      </right>
      <top style="thin">
        <color indexed="64"/>
      </top>
      <bottom style="thin">
        <color indexed="55"/>
      </bottom>
      <diagonal/>
    </border>
    <border>
      <left style="thin">
        <color indexed="55"/>
      </left>
      <right style="thin">
        <color indexed="64"/>
      </right>
      <top style="thin">
        <color indexed="64"/>
      </top>
      <bottom style="thin">
        <color indexed="55"/>
      </bottom>
      <diagonal/>
    </border>
    <border>
      <left style="thin">
        <color indexed="64"/>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64"/>
      </right>
      <top style="thin">
        <color indexed="55"/>
      </top>
      <bottom style="thin">
        <color indexed="55"/>
      </bottom>
      <diagonal/>
    </border>
    <border>
      <left style="thin">
        <color indexed="64"/>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64"/>
      </right>
      <top style="thin">
        <color indexed="55"/>
      </top>
      <bottom style="thin">
        <color indexed="64"/>
      </bottom>
      <diagonal/>
    </border>
    <border>
      <left style="double">
        <color indexed="64"/>
      </left>
      <right style="thick">
        <color indexed="64"/>
      </right>
      <top/>
      <bottom style="thin">
        <color indexed="55"/>
      </bottom>
      <diagonal/>
    </border>
    <border>
      <left style="thick">
        <color indexed="64"/>
      </left>
      <right style="thin">
        <color indexed="64"/>
      </right>
      <top/>
      <bottom style="thin">
        <color indexed="55"/>
      </bottom>
      <diagonal/>
    </border>
    <border>
      <left style="double">
        <color indexed="64"/>
      </left>
      <right style="thick">
        <color indexed="64"/>
      </right>
      <top style="thin">
        <color indexed="55"/>
      </top>
      <bottom style="double">
        <color indexed="64"/>
      </bottom>
      <diagonal/>
    </border>
    <border>
      <left style="thick">
        <color indexed="64"/>
      </left>
      <right style="thin">
        <color indexed="64"/>
      </right>
      <top style="thin">
        <color indexed="55"/>
      </top>
      <bottom style="double">
        <color indexed="64"/>
      </bottom>
      <diagonal/>
    </border>
    <border>
      <left style="double">
        <color indexed="64"/>
      </left>
      <right style="thick">
        <color indexed="64"/>
      </right>
      <top style="thin">
        <color indexed="55"/>
      </top>
      <bottom/>
      <diagonal/>
    </border>
    <border>
      <left style="thick">
        <color indexed="64"/>
      </left>
      <right style="thin">
        <color indexed="64"/>
      </right>
      <top style="thin">
        <color indexed="55"/>
      </top>
      <bottom/>
      <diagonal/>
    </border>
    <border>
      <left style="double">
        <color indexed="64"/>
      </left>
      <right style="thick">
        <color indexed="64"/>
      </right>
      <top style="thin">
        <color indexed="55"/>
      </top>
      <bottom style="thin">
        <color indexed="64"/>
      </bottom>
      <diagonal/>
    </border>
    <border>
      <left style="thick">
        <color indexed="64"/>
      </left>
      <right style="thin">
        <color indexed="64"/>
      </right>
      <top style="thin">
        <color indexed="55"/>
      </top>
      <bottom style="thin">
        <color indexed="64"/>
      </bottom>
      <diagonal/>
    </border>
    <border>
      <left style="double">
        <color indexed="64"/>
      </left>
      <right style="thick">
        <color indexed="64"/>
      </right>
      <top style="thin">
        <color indexed="64"/>
      </top>
      <bottom style="thin">
        <color indexed="55"/>
      </bottom>
      <diagonal/>
    </border>
    <border>
      <left style="medium">
        <color indexed="64"/>
      </left>
      <right/>
      <top style="medium">
        <color indexed="64"/>
      </top>
      <bottom style="medium">
        <color indexed="64"/>
      </bottom>
      <diagonal/>
    </border>
    <border>
      <left style="thin">
        <color indexed="64"/>
      </left>
      <right/>
      <top style="thin">
        <color indexed="55"/>
      </top>
      <bottom style="thin">
        <color indexed="55"/>
      </bottom>
      <diagonal/>
    </border>
    <border>
      <left style="thin">
        <color indexed="64"/>
      </left>
      <right/>
      <top style="thin">
        <color indexed="64"/>
      </top>
      <bottom style="thin">
        <color indexed="55"/>
      </bottom>
      <diagonal/>
    </border>
    <border>
      <left style="thin">
        <color indexed="64"/>
      </left>
      <right/>
      <top style="thin">
        <color indexed="55"/>
      </top>
      <bottom style="thin">
        <color indexed="64"/>
      </bottom>
      <diagonal/>
    </border>
    <border>
      <left style="thin">
        <color indexed="55"/>
      </left>
      <right/>
      <top style="thin">
        <color indexed="55"/>
      </top>
      <bottom style="thin">
        <color indexed="55"/>
      </bottom>
      <diagonal/>
    </border>
    <border>
      <left style="thin">
        <color indexed="55"/>
      </left>
      <right style="thin">
        <color indexed="55"/>
      </right>
      <top style="thin">
        <color indexed="64"/>
      </top>
      <bottom/>
      <diagonal/>
    </border>
    <border>
      <left style="thin">
        <color indexed="55"/>
      </left>
      <right style="thin">
        <color indexed="55"/>
      </right>
      <top style="thin">
        <color indexed="55"/>
      </top>
      <bottom/>
      <diagonal/>
    </border>
    <border>
      <left style="thin">
        <color indexed="55"/>
      </left>
      <right/>
      <top style="thin">
        <color indexed="64"/>
      </top>
      <bottom/>
      <diagonal/>
    </border>
    <border>
      <left style="thin">
        <color indexed="55"/>
      </left>
      <right/>
      <top style="thin">
        <color indexed="55"/>
      </top>
      <bottom/>
      <diagonal/>
    </border>
    <border>
      <left style="thin">
        <color indexed="64"/>
      </left>
      <right style="thin">
        <color indexed="55"/>
      </right>
      <top style="thin">
        <color indexed="64"/>
      </top>
      <bottom/>
      <diagonal/>
    </border>
    <border>
      <left style="thin">
        <color indexed="55"/>
      </left>
      <right style="thin">
        <color indexed="64"/>
      </right>
      <top style="thin">
        <color indexed="64"/>
      </top>
      <bottom/>
      <diagonal/>
    </border>
    <border>
      <left style="thin">
        <color indexed="64"/>
      </left>
      <right style="thin">
        <color indexed="55"/>
      </right>
      <top style="thin">
        <color indexed="55"/>
      </top>
      <bottom/>
      <diagonal/>
    </border>
    <border>
      <left style="thin">
        <color indexed="55"/>
      </left>
      <right style="thin">
        <color indexed="64"/>
      </right>
      <top style="thin">
        <color indexed="55"/>
      </top>
      <bottom/>
      <diagonal/>
    </border>
    <border>
      <left style="thin">
        <color indexed="55"/>
      </left>
      <right/>
      <top style="thin">
        <color indexed="55"/>
      </top>
      <bottom style="thin">
        <color indexed="64"/>
      </bottom>
      <diagonal/>
    </border>
    <border>
      <left style="thin">
        <color indexed="55"/>
      </left>
      <right/>
      <top style="thin">
        <color indexed="64"/>
      </top>
      <bottom style="thin">
        <color indexed="55"/>
      </bottom>
      <diagonal/>
    </border>
    <border>
      <left style="thin">
        <color indexed="55"/>
      </left>
      <right/>
      <top/>
      <bottom style="thin">
        <color indexed="55"/>
      </bottom>
      <diagonal/>
    </border>
    <border>
      <left style="thin">
        <color indexed="55"/>
      </left>
      <right/>
      <top style="thin">
        <color indexed="55"/>
      </top>
      <bottom style="double">
        <color indexed="64"/>
      </bottom>
      <diagonal/>
    </border>
    <border>
      <left style="thick">
        <color indexed="64"/>
      </left>
      <right/>
      <top style="thin">
        <color indexed="55"/>
      </top>
      <bottom style="thin">
        <color indexed="55"/>
      </bottom>
      <diagonal/>
    </border>
    <border>
      <left style="thin">
        <color indexed="64"/>
      </left>
      <right style="thin">
        <color indexed="64"/>
      </right>
      <top style="thin">
        <color indexed="55"/>
      </top>
      <bottom style="thin">
        <color indexed="55"/>
      </bottom>
      <diagonal/>
    </border>
    <border>
      <left/>
      <right style="thick">
        <color indexed="64"/>
      </right>
      <top style="thin">
        <color indexed="55"/>
      </top>
      <bottom style="thin">
        <color indexed="55"/>
      </bottom>
      <diagonal/>
    </border>
    <border>
      <left style="thick">
        <color indexed="64"/>
      </left>
      <right/>
      <top style="thin">
        <color indexed="64"/>
      </top>
      <bottom style="thin">
        <color indexed="55"/>
      </bottom>
      <diagonal/>
    </border>
    <border>
      <left style="thin">
        <color indexed="64"/>
      </left>
      <right style="thin">
        <color indexed="64"/>
      </right>
      <top style="thin">
        <color indexed="64"/>
      </top>
      <bottom style="thin">
        <color indexed="55"/>
      </bottom>
      <diagonal/>
    </border>
    <border>
      <left/>
      <right/>
      <top style="thin">
        <color indexed="64"/>
      </top>
      <bottom style="thin">
        <color indexed="55"/>
      </bottom>
      <diagonal/>
    </border>
    <border>
      <left/>
      <right style="thick">
        <color indexed="64"/>
      </right>
      <top style="thin">
        <color indexed="64"/>
      </top>
      <bottom style="thin">
        <color indexed="55"/>
      </bottom>
      <diagonal/>
    </border>
    <border>
      <left/>
      <right/>
      <top style="thin">
        <color indexed="55"/>
      </top>
      <bottom style="thin">
        <color indexed="55"/>
      </bottom>
      <diagonal/>
    </border>
    <border>
      <left style="thick">
        <color indexed="64"/>
      </left>
      <right/>
      <top style="thin">
        <color indexed="55"/>
      </top>
      <bottom style="thin">
        <color indexed="64"/>
      </bottom>
      <diagonal/>
    </border>
    <border>
      <left style="thin">
        <color indexed="64"/>
      </left>
      <right style="thin">
        <color indexed="64"/>
      </right>
      <top style="thin">
        <color indexed="55"/>
      </top>
      <bottom style="thin">
        <color indexed="64"/>
      </bottom>
      <diagonal/>
    </border>
    <border>
      <left/>
      <right/>
      <top style="thin">
        <color indexed="55"/>
      </top>
      <bottom style="thin">
        <color indexed="64"/>
      </bottom>
      <diagonal/>
    </border>
    <border>
      <left/>
      <right style="thick">
        <color indexed="64"/>
      </right>
      <top style="thin">
        <color indexed="55"/>
      </top>
      <bottom style="thin">
        <color indexed="64"/>
      </bottom>
      <diagonal/>
    </border>
    <border>
      <left style="thick">
        <color indexed="64"/>
      </left>
      <right/>
      <top style="thin">
        <color indexed="55"/>
      </top>
      <bottom/>
      <diagonal/>
    </border>
    <border>
      <left style="thin">
        <color indexed="64"/>
      </left>
      <right style="thin">
        <color indexed="64"/>
      </right>
      <top style="thin">
        <color indexed="55"/>
      </top>
      <bottom/>
      <diagonal/>
    </border>
    <border>
      <left/>
      <right/>
      <top style="thin">
        <color indexed="55"/>
      </top>
      <bottom/>
      <diagonal/>
    </border>
    <border>
      <left/>
      <right style="thick">
        <color indexed="64"/>
      </right>
      <top style="thin">
        <color indexed="55"/>
      </top>
      <bottom/>
      <diagonal/>
    </border>
    <border>
      <left style="thick">
        <color indexed="64"/>
      </left>
      <right/>
      <top/>
      <bottom style="thin">
        <color indexed="55"/>
      </bottom>
      <diagonal/>
    </border>
    <border>
      <left style="thin">
        <color indexed="64"/>
      </left>
      <right style="thin">
        <color indexed="64"/>
      </right>
      <top/>
      <bottom style="thin">
        <color indexed="55"/>
      </bottom>
      <diagonal/>
    </border>
    <border>
      <left/>
      <right/>
      <top/>
      <bottom style="thin">
        <color indexed="55"/>
      </bottom>
      <diagonal/>
    </border>
    <border>
      <left/>
      <right style="thick">
        <color indexed="64"/>
      </right>
      <top/>
      <bottom style="thin">
        <color indexed="55"/>
      </bottom>
      <diagonal/>
    </border>
    <border>
      <left style="thick">
        <color indexed="64"/>
      </left>
      <right/>
      <top style="thin">
        <color indexed="55"/>
      </top>
      <bottom style="double">
        <color indexed="64"/>
      </bottom>
      <diagonal/>
    </border>
    <border>
      <left/>
      <right/>
      <top style="thin">
        <color indexed="55"/>
      </top>
      <bottom style="double">
        <color indexed="64"/>
      </bottom>
      <diagonal/>
    </border>
    <border>
      <left style="thin">
        <color indexed="64"/>
      </left>
      <right style="thin">
        <color indexed="64"/>
      </right>
      <top style="thin">
        <color indexed="55"/>
      </top>
      <bottom style="double">
        <color indexed="64"/>
      </bottom>
      <diagonal/>
    </border>
    <border>
      <left/>
      <right style="thick">
        <color indexed="64"/>
      </right>
      <top style="thin">
        <color indexed="55"/>
      </top>
      <bottom style="double">
        <color indexed="64"/>
      </bottom>
      <diagonal/>
    </border>
    <border>
      <left style="thick">
        <color indexed="64"/>
      </left>
      <right/>
      <top/>
      <bottom/>
      <diagonal/>
    </border>
    <border>
      <left/>
      <right style="thick">
        <color indexed="64"/>
      </right>
      <top/>
      <bottom/>
      <diagonal/>
    </border>
    <border>
      <left/>
      <right style="medium">
        <color indexed="64"/>
      </right>
      <top style="thin">
        <color indexed="64"/>
      </top>
      <bottom style="thin">
        <color indexed="64"/>
      </bottom>
      <diagonal/>
    </border>
    <border>
      <left style="medium">
        <color indexed="64"/>
      </left>
      <right style="thin">
        <color indexed="55"/>
      </right>
      <top/>
      <bottom style="thin">
        <color indexed="55"/>
      </bottom>
      <diagonal/>
    </border>
    <border>
      <left style="thin">
        <color indexed="55"/>
      </left>
      <right style="medium">
        <color indexed="64"/>
      </right>
      <top/>
      <bottom style="thin">
        <color indexed="55"/>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medium">
        <color indexed="64"/>
      </left>
      <right style="thin">
        <color indexed="55"/>
      </right>
      <top style="thin">
        <color indexed="55"/>
      </top>
      <bottom style="thin">
        <color indexed="55"/>
      </bottom>
      <diagonal/>
    </border>
    <border>
      <left style="thin">
        <color indexed="55"/>
      </left>
      <right style="medium">
        <color indexed="64"/>
      </right>
      <top style="thin">
        <color indexed="55"/>
      </top>
      <bottom style="thin">
        <color indexed="55"/>
      </bottom>
      <diagonal/>
    </border>
    <border>
      <left/>
      <right style="thin">
        <color indexed="55"/>
      </right>
      <top style="thin">
        <color indexed="55"/>
      </top>
      <bottom style="thin">
        <color indexed="55"/>
      </bottom>
      <diagonal/>
    </border>
    <border>
      <left/>
      <right style="medium">
        <color indexed="64"/>
      </right>
      <top style="thin">
        <color indexed="55"/>
      </top>
      <bottom style="thin">
        <color indexed="55"/>
      </bottom>
      <diagonal/>
    </border>
    <border>
      <left style="medium">
        <color indexed="64"/>
      </left>
      <right/>
      <top style="thin">
        <color indexed="55"/>
      </top>
      <bottom style="thin">
        <color indexed="55"/>
      </bottom>
      <diagonal/>
    </border>
    <border>
      <left style="medium">
        <color indexed="64"/>
      </left>
      <right style="thin">
        <color indexed="55"/>
      </right>
      <top style="thin">
        <color indexed="55"/>
      </top>
      <bottom style="medium">
        <color indexed="64"/>
      </bottom>
      <diagonal/>
    </border>
    <border>
      <left style="thin">
        <color indexed="55"/>
      </left>
      <right style="medium">
        <color indexed="64"/>
      </right>
      <top style="thin">
        <color indexed="55"/>
      </top>
      <bottom style="medium">
        <color indexed="64"/>
      </bottom>
      <diagonal/>
    </border>
    <border>
      <left/>
      <right style="thin">
        <color indexed="55"/>
      </right>
      <top style="thin">
        <color indexed="55"/>
      </top>
      <bottom style="medium">
        <color indexed="64"/>
      </bottom>
      <diagonal/>
    </border>
    <border>
      <left style="thin">
        <color indexed="55"/>
      </left>
      <right style="thin">
        <color indexed="55"/>
      </right>
      <top style="thin">
        <color indexed="55"/>
      </top>
      <bottom style="medium">
        <color indexed="64"/>
      </bottom>
      <diagonal/>
    </border>
    <border>
      <left style="medium">
        <color indexed="64"/>
      </left>
      <right style="medium">
        <color indexed="64"/>
      </right>
      <top style="medium">
        <color indexed="64"/>
      </top>
      <bottom style="medium">
        <color indexed="64"/>
      </bottom>
      <diagonal/>
    </border>
    <border>
      <left style="thin">
        <color indexed="55"/>
      </left>
      <right style="thin">
        <color indexed="64"/>
      </right>
      <top/>
      <bottom style="thin">
        <color indexed="55"/>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55"/>
      </bottom>
      <diagonal/>
    </border>
    <border>
      <left style="double">
        <color indexed="64"/>
      </left>
      <right/>
      <top style="thin">
        <color indexed="64"/>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right style="double">
        <color indexed="64"/>
      </right>
      <top style="thin">
        <color indexed="64"/>
      </top>
      <bottom style="thin">
        <color indexed="64"/>
      </bottom>
      <diagonal/>
    </border>
    <border>
      <left style="double">
        <color indexed="64"/>
      </left>
      <right style="thick">
        <color indexed="64"/>
      </right>
      <top style="thin">
        <color indexed="64"/>
      </top>
      <bottom/>
      <diagonal/>
    </border>
    <border>
      <left style="thin">
        <color indexed="55"/>
      </left>
      <right/>
      <top style="thin">
        <color indexed="55"/>
      </top>
      <bottom style="medium">
        <color indexed="64"/>
      </bottom>
      <diagonal/>
    </border>
    <border>
      <left/>
      <right style="medium">
        <color indexed="64"/>
      </right>
      <top style="thin">
        <color indexed="55"/>
      </top>
      <bottom style="medium">
        <color indexed="64"/>
      </bottom>
      <diagonal/>
    </border>
    <border>
      <left/>
      <right/>
      <top style="thin">
        <color indexed="55"/>
      </top>
      <bottom style="medium">
        <color indexed="64"/>
      </bottom>
      <diagonal/>
    </border>
    <border>
      <left/>
      <right style="thin">
        <color indexed="55"/>
      </right>
      <top style="thin">
        <color indexed="64"/>
      </top>
      <bottom style="thin">
        <color indexed="55"/>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55"/>
      </bottom>
      <diagonal/>
    </border>
    <border>
      <left/>
      <right style="medium">
        <color indexed="64"/>
      </right>
      <top style="thin">
        <color indexed="64"/>
      </top>
      <bottom style="thin">
        <color indexed="55"/>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55"/>
      </top>
      <bottom style="medium">
        <color indexed="64"/>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55"/>
      </right>
      <top style="thin">
        <color indexed="64"/>
      </top>
      <bottom style="thin">
        <color indexed="64"/>
      </bottom>
      <diagonal/>
    </border>
  </borders>
  <cellStyleXfs count="4">
    <xf numFmtId="0" fontId="0" fillId="0" borderId="0"/>
    <xf numFmtId="0" fontId="82" fillId="11" borderId="0" applyNumberFormat="0" applyBorder="0" applyAlignment="0" applyProtection="0"/>
    <xf numFmtId="0" fontId="83" fillId="0" borderId="0" applyNumberFormat="0" applyFill="0" applyBorder="0" applyAlignment="0" applyProtection="0">
      <alignment vertical="top"/>
      <protection locked="0"/>
    </xf>
    <xf numFmtId="9" fontId="5" fillId="0" borderId="0" applyFont="0" applyFill="0" applyBorder="0" applyAlignment="0" applyProtection="0"/>
  </cellStyleXfs>
  <cellXfs count="879">
    <xf numFmtId="0" fontId="0" fillId="0" borderId="0" xfId="0"/>
    <xf numFmtId="0" fontId="0" fillId="2" borderId="0" xfId="0" applyFill="1"/>
    <xf numFmtId="0" fontId="0" fillId="2" borderId="1" xfId="0" applyFill="1" applyBorder="1"/>
    <xf numFmtId="0" fontId="3" fillId="2" borderId="0" xfId="0" applyFont="1" applyFill="1"/>
    <xf numFmtId="0" fontId="21" fillId="0" borderId="0" xfId="0" applyFont="1" applyAlignment="1">
      <alignment horizontal="center" vertical="center"/>
    </xf>
    <xf numFmtId="0" fontId="21" fillId="0" borderId="0" xfId="0" applyFont="1" applyBorder="1" applyAlignment="1">
      <alignment horizontal="center" vertical="center"/>
    </xf>
    <xf numFmtId="0" fontId="21" fillId="0" borderId="2" xfId="0" applyFont="1" applyBorder="1" applyAlignment="1">
      <alignment horizontal="center" vertical="center"/>
    </xf>
    <xf numFmtId="0" fontId="21" fillId="0" borderId="0" xfId="0" applyFont="1" applyFill="1" applyAlignment="1">
      <alignment horizontal="center" vertical="center"/>
    </xf>
    <xf numFmtId="0" fontId="21" fillId="0" borderId="0" xfId="0" applyFont="1" applyFill="1" applyBorder="1" applyAlignment="1">
      <alignment horizontal="center" vertical="center"/>
    </xf>
    <xf numFmtId="0" fontId="21" fillId="0" borderId="3" xfId="0" applyFont="1" applyBorder="1" applyAlignment="1">
      <alignment horizontal="center" vertical="center"/>
    </xf>
    <xf numFmtId="0" fontId="22" fillId="0" borderId="0" xfId="0" applyFont="1" applyAlignment="1">
      <alignment horizontal="center" wrapText="1"/>
    </xf>
    <xf numFmtId="0" fontId="21" fillId="0" borderId="0" xfId="0" applyFont="1"/>
    <xf numFmtId="0" fontId="23" fillId="3" borderId="0" xfId="0" applyFont="1" applyFill="1" applyAlignment="1">
      <alignment horizontal="center"/>
    </xf>
    <xf numFmtId="0" fontId="23" fillId="3" borderId="0" xfId="0" applyFont="1" applyFill="1"/>
    <xf numFmtId="0" fontId="22" fillId="3" borderId="0" xfId="0" applyFont="1" applyFill="1"/>
    <xf numFmtId="9" fontId="23" fillId="3" borderId="0" xfId="3" applyFont="1" applyFill="1" applyAlignment="1">
      <alignment horizontal="center"/>
    </xf>
    <xf numFmtId="164" fontId="23" fillId="3" borderId="0" xfId="0" applyNumberFormat="1" applyFont="1" applyFill="1" applyAlignment="1">
      <alignment horizontal="center"/>
    </xf>
    <xf numFmtId="0" fontId="23" fillId="4" borderId="2" xfId="0" applyFont="1" applyFill="1" applyBorder="1" applyAlignment="1">
      <alignment horizontal="center"/>
    </xf>
    <xf numFmtId="0" fontId="23" fillId="3" borderId="0" xfId="0" applyFont="1" applyFill="1" applyAlignment="1">
      <alignment horizontal="left"/>
    </xf>
    <xf numFmtId="0" fontId="23" fillId="3" borderId="1" xfId="0" applyFont="1" applyFill="1" applyBorder="1" applyAlignment="1">
      <alignment horizontal="center"/>
    </xf>
    <xf numFmtId="0" fontId="23" fillId="3" borderId="1" xfId="0" applyNumberFormat="1" applyFont="1" applyFill="1" applyBorder="1" applyAlignment="1">
      <alignment horizontal="center"/>
    </xf>
    <xf numFmtId="9" fontId="23" fillId="3" borderId="1" xfId="3" applyFont="1" applyFill="1" applyBorder="1" applyAlignment="1">
      <alignment horizontal="center"/>
    </xf>
    <xf numFmtId="0" fontId="23" fillId="3" borderId="1" xfId="0" applyFont="1" applyFill="1" applyBorder="1" applyAlignment="1">
      <alignment horizontal="left"/>
    </xf>
    <xf numFmtId="0" fontId="23" fillId="3" borderId="1" xfId="0" applyFont="1" applyFill="1" applyBorder="1"/>
    <xf numFmtId="0" fontId="23" fillId="0" borderId="0" xfId="0" applyFont="1" applyAlignment="1">
      <alignment horizontal="center"/>
    </xf>
    <xf numFmtId="0" fontId="23" fillId="0" borderId="0" xfId="0" applyNumberFormat="1" applyFont="1" applyAlignment="1">
      <alignment horizontal="center"/>
    </xf>
    <xf numFmtId="164" fontId="22" fillId="0" borderId="0" xfId="0" applyNumberFormat="1" applyFont="1" applyAlignment="1">
      <alignment vertical="center"/>
    </xf>
    <xf numFmtId="9" fontId="22" fillId="0" borderId="0" xfId="3" applyFont="1" applyBorder="1" applyAlignment="1">
      <alignment horizontal="center" vertical="center"/>
    </xf>
    <xf numFmtId="164" fontId="22" fillId="0" borderId="0" xfId="0" applyNumberFormat="1" applyFont="1" applyBorder="1" applyAlignment="1">
      <alignment horizontal="center" vertical="center"/>
    </xf>
    <xf numFmtId="0" fontId="23" fillId="0" borderId="0" xfId="0" applyFont="1"/>
    <xf numFmtId="164" fontId="22" fillId="0" borderId="0" xfId="0" applyNumberFormat="1" applyFont="1" applyAlignment="1">
      <alignment horizontal="center" vertical="center"/>
    </xf>
    <xf numFmtId="9" fontId="22" fillId="0" borderId="0" xfId="3" applyFont="1" applyAlignment="1">
      <alignment horizontal="center" vertical="center"/>
    </xf>
    <xf numFmtId="0" fontId="23" fillId="0" borderId="0" xfId="0" applyFont="1" applyAlignment="1">
      <alignment horizontal="center" wrapText="1"/>
    </xf>
    <xf numFmtId="0" fontId="23" fillId="0" borderId="0" xfId="0" applyNumberFormat="1" applyFont="1" applyAlignment="1">
      <alignment horizontal="center" wrapText="1"/>
    </xf>
    <xf numFmtId="0" fontId="22" fillId="0" borderId="4" xfId="0" applyFont="1" applyBorder="1" applyAlignment="1">
      <alignment horizontal="center" wrapText="1"/>
    </xf>
    <xf numFmtId="0" fontId="22" fillId="5" borderId="0" xfId="0" applyFont="1" applyFill="1" applyAlignment="1">
      <alignment horizontal="center" wrapText="1"/>
    </xf>
    <xf numFmtId="9" fontId="22" fillId="5" borderId="0" xfId="3" applyFont="1" applyFill="1" applyAlignment="1">
      <alignment horizontal="center" wrapText="1"/>
    </xf>
    <xf numFmtId="0" fontId="22" fillId="4" borderId="0" xfId="0" applyFont="1" applyFill="1" applyAlignment="1">
      <alignment horizontal="center" wrapText="1"/>
    </xf>
    <xf numFmtId="164" fontId="22" fillId="4" borderId="0" xfId="0" applyNumberFormat="1" applyFont="1" applyFill="1" applyAlignment="1">
      <alignment horizontal="center" wrapText="1"/>
    </xf>
    <xf numFmtId="0" fontId="22" fillId="0" borderId="0" xfId="3" applyNumberFormat="1" applyFont="1" applyAlignment="1">
      <alignment horizontal="center" wrapText="1"/>
    </xf>
    <xf numFmtId="0" fontId="23" fillId="0" borderId="0" xfId="0" applyFont="1" applyAlignment="1">
      <alignment horizontal="center" vertical="center"/>
    </xf>
    <xf numFmtId="14" fontId="23" fillId="0" borderId="4" xfId="0" applyNumberFormat="1" applyFont="1" applyBorder="1" applyAlignment="1">
      <alignment horizontal="center"/>
    </xf>
    <xf numFmtId="9" fontId="22" fillId="0" borderId="0" xfId="3" applyFont="1" applyAlignment="1">
      <alignment horizontal="center"/>
    </xf>
    <xf numFmtId="164" fontId="22" fillId="0" borderId="0" xfId="0" applyNumberFormat="1" applyFont="1" applyAlignment="1">
      <alignment horizontal="center"/>
    </xf>
    <xf numFmtId="164" fontId="23" fillId="0" borderId="0" xfId="0" applyNumberFormat="1" applyFont="1" applyAlignment="1">
      <alignment horizontal="center"/>
    </xf>
    <xf numFmtId="9" fontId="23" fillId="0" borderId="0" xfId="3" applyFont="1" applyAlignment="1">
      <alignment horizontal="center"/>
    </xf>
    <xf numFmtId="0" fontId="23" fillId="0" borderId="1" xfId="0" applyFont="1" applyBorder="1" applyAlignment="1">
      <alignment horizontal="center"/>
    </xf>
    <xf numFmtId="0" fontId="23" fillId="0" borderId="1" xfId="0" applyNumberFormat="1" applyFont="1" applyBorder="1" applyAlignment="1">
      <alignment horizontal="center"/>
    </xf>
    <xf numFmtId="14" fontId="23" fillId="0" borderId="5" xfId="0" applyNumberFormat="1" applyFont="1" applyBorder="1" applyAlignment="1">
      <alignment horizontal="center"/>
    </xf>
    <xf numFmtId="164" fontId="23" fillId="0" borderId="1" xfId="0" applyNumberFormat="1" applyFont="1" applyBorder="1" applyAlignment="1">
      <alignment horizontal="center"/>
    </xf>
    <xf numFmtId="0" fontId="23" fillId="0" borderId="4" xfId="0" applyFont="1" applyBorder="1" applyAlignment="1">
      <alignment horizontal="center"/>
    </xf>
    <xf numFmtId="0" fontId="23" fillId="0" borderId="0" xfId="0" applyFont="1" applyBorder="1" applyAlignment="1">
      <alignment horizontal="center"/>
    </xf>
    <xf numFmtId="164" fontId="23" fillId="0" borderId="0" xfId="0" applyNumberFormat="1" applyFont="1" applyBorder="1" applyAlignment="1">
      <alignment horizontal="center"/>
    </xf>
    <xf numFmtId="0" fontId="23" fillId="0" borderId="0" xfId="0" applyNumberFormat="1" applyFont="1" applyBorder="1" applyAlignment="1">
      <alignment horizontal="center"/>
    </xf>
    <xf numFmtId="0" fontId="23" fillId="0" borderId="0" xfId="0" applyFont="1" applyBorder="1"/>
    <xf numFmtId="0" fontId="23" fillId="0" borderId="1" xfId="0" applyFont="1" applyBorder="1"/>
    <xf numFmtId="0" fontId="23" fillId="6" borderId="0" xfId="0" applyFont="1" applyFill="1" applyBorder="1" applyAlignment="1">
      <alignment horizontal="center"/>
    </xf>
    <xf numFmtId="0" fontId="24" fillId="2" borderId="0" xfId="0" applyFont="1" applyFill="1"/>
    <xf numFmtId="0" fontId="23" fillId="7" borderId="2" xfId="0" applyFont="1" applyFill="1" applyBorder="1"/>
    <xf numFmtId="0" fontId="21" fillId="6" borderId="0" xfId="0" applyFont="1" applyFill="1" applyBorder="1" applyAlignment="1">
      <alignment horizontal="center" vertical="center"/>
    </xf>
    <xf numFmtId="0" fontId="21" fillId="6" borderId="0" xfId="0" applyFont="1" applyFill="1" applyAlignment="1">
      <alignment horizontal="center" vertical="center"/>
    </xf>
    <xf numFmtId="0" fontId="21" fillId="2" borderId="0" xfId="0" applyFont="1" applyFill="1" applyAlignment="1">
      <alignment horizontal="center" vertical="center"/>
    </xf>
    <xf numFmtId="0" fontId="21" fillId="2" borderId="0" xfId="0" applyFont="1" applyFill="1" applyBorder="1" applyAlignment="1">
      <alignment horizontal="center" vertical="center"/>
    </xf>
    <xf numFmtId="0" fontId="21" fillId="2" borderId="4" xfId="0" applyFont="1" applyFill="1" applyBorder="1" applyAlignment="1">
      <alignment horizontal="center" vertical="center"/>
    </xf>
    <xf numFmtId="0" fontId="21" fillId="2" borderId="6" xfId="0" applyFont="1" applyFill="1" applyBorder="1"/>
    <xf numFmtId="0" fontId="21" fillId="2" borderId="2" xfId="0" applyFont="1" applyFill="1" applyBorder="1" applyAlignment="1">
      <alignment horizontal="center" vertical="center"/>
    </xf>
    <xf numFmtId="0" fontId="21" fillId="2" borderId="6" xfId="0" applyFont="1" applyFill="1" applyBorder="1" applyAlignment="1">
      <alignment horizontal="center"/>
    </xf>
    <xf numFmtId="0" fontId="21" fillId="2" borderId="7" xfId="0" applyFont="1" applyFill="1" applyBorder="1" applyAlignment="1">
      <alignment horizontal="center" vertical="center"/>
    </xf>
    <xf numFmtId="0" fontId="21" fillId="2" borderId="3" xfId="0" applyFont="1" applyFill="1" applyBorder="1" applyAlignment="1">
      <alignment horizontal="center" vertical="center"/>
    </xf>
    <xf numFmtId="0" fontId="21" fillId="2" borderId="0" xfId="0" applyFont="1" applyFill="1" applyBorder="1" applyAlignment="1">
      <alignment horizontal="center"/>
    </xf>
    <xf numFmtId="0" fontId="21" fillId="0" borderId="9" xfId="0" applyFont="1" applyBorder="1" applyAlignment="1">
      <alignment horizontal="center" vertical="center"/>
    </xf>
    <xf numFmtId="0" fontId="23" fillId="0" borderId="10" xfId="0" applyFont="1" applyBorder="1" applyAlignment="1">
      <alignment horizontal="center"/>
    </xf>
    <xf numFmtId="0" fontId="23" fillId="0" borderId="7" xfId="0" applyFont="1" applyBorder="1" applyAlignment="1">
      <alignment horizontal="center"/>
    </xf>
    <xf numFmtId="0" fontId="0" fillId="0" borderId="0" xfId="0" applyBorder="1"/>
    <xf numFmtId="0" fontId="25" fillId="2" borderId="0" xfId="0" applyFont="1" applyFill="1" applyAlignment="1">
      <alignment horizontal="center" vertical="center"/>
    </xf>
    <xf numFmtId="0" fontId="3" fillId="2" borderId="0" xfId="0" applyFont="1" applyFill="1" applyAlignment="1">
      <alignment horizontal="center"/>
    </xf>
    <xf numFmtId="0" fontId="23" fillId="7" borderId="2" xfId="0" applyFont="1" applyFill="1" applyBorder="1" applyAlignment="1">
      <alignment horizontal="center"/>
    </xf>
    <xf numFmtId="0" fontId="0" fillId="0" borderId="0" xfId="0" applyFill="1"/>
    <xf numFmtId="0" fontId="25" fillId="2" borderId="2" xfId="0" applyFont="1" applyFill="1" applyBorder="1" applyAlignment="1">
      <alignment horizontal="center"/>
    </xf>
    <xf numFmtId="0" fontId="25" fillId="8" borderId="2" xfId="0" applyFont="1" applyFill="1" applyBorder="1" applyAlignment="1">
      <alignment horizontal="center"/>
    </xf>
    <xf numFmtId="0" fontId="0" fillId="2" borderId="0" xfId="0" applyFill="1" applyBorder="1"/>
    <xf numFmtId="0" fontId="0" fillId="0" borderId="0" xfId="0" applyFill="1" applyBorder="1"/>
    <xf numFmtId="0" fontId="21" fillId="0" borderId="0" xfId="0" applyFont="1" applyFill="1" applyBorder="1"/>
    <xf numFmtId="0" fontId="21" fillId="0" borderId="1" xfId="0" applyFont="1" applyFill="1" applyBorder="1" applyAlignment="1">
      <alignment horizontal="center" vertical="center"/>
    </xf>
    <xf numFmtId="0" fontId="21" fillId="0" borderId="1" xfId="0" applyFont="1" applyFill="1" applyBorder="1"/>
    <xf numFmtId="0" fontId="0" fillId="0" borderId="1" xfId="0" applyFill="1" applyBorder="1"/>
    <xf numFmtId="0" fontId="23" fillId="4" borderId="0" xfId="0" applyNumberFormat="1" applyFont="1" applyFill="1" applyBorder="1" applyAlignment="1">
      <alignment horizontal="center"/>
    </xf>
    <xf numFmtId="9" fontId="14" fillId="2" borderId="0" xfId="3" applyFont="1" applyFill="1"/>
    <xf numFmtId="9" fontId="22" fillId="0" borderId="0" xfId="0" applyNumberFormat="1" applyFont="1" applyAlignment="1">
      <alignment horizontal="center"/>
    </xf>
    <xf numFmtId="0" fontId="23" fillId="0" borderId="0" xfId="0" applyFont="1" applyFill="1" applyBorder="1" applyAlignment="1">
      <alignment horizontal="center"/>
    </xf>
    <xf numFmtId="9" fontId="0" fillId="2" borderId="0" xfId="0" applyNumberFormat="1" applyFill="1"/>
    <xf numFmtId="0" fontId="7" fillId="0" borderId="0" xfId="0" applyFont="1" applyFill="1" applyBorder="1" applyAlignment="1"/>
    <xf numFmtId="0" fontId="6" fillId="0" borderId="0" xfId="0" applyFont="1" applyFill="1" applyBorder="1" applyAlignment="1"/>
    <xf numFmtId="0" fontId="23" fillId="0" borderId="0" xfId="0" applyFont="1" applyFill="1" applyAlignment="1">
      <alignment horizontal="center"/>
    </xf>
    <xf numFmtId="0" fontId="22" fillId="0" borderId="4" xfId="0" applyFont="1" applyBorder="1" applyAlignment="1">
      <alignment horizontal="left"/>
    </xf>
    <xf numFmtId="0" fontId="22" fillId="0" borderId="0" xfId="0" applyFont="1" applyAlignment="1">
      <alignment vertical="top"/>
    </xf>
    <xf numFmtId="0" fontId="23" fillId="0" borderId="0" xfId="0" applyFont="1" applyAlignment="1"/>
    <xf numFmtId="0" fontId="21" fillId="0" borderId="0" xfId="0" applyFont="1" applyBorder="1" applyAlignment="1">
      <alignment vertical="center" wrapText="1"/>
    </xf>
    <xf numFmtId="0" fontId="25" fillId="0" borderId="0" xfId="0" applyFont="1" applyAlignment="1">
      <alignment horizontal="right"/>
    </xf>
    <xf numFmtId="0" fontId="22" fillId="0" borderId="0" xfId="0" applyNumberFormat="1" applyFont="1" applyAlignment="1">
      <alignment vertical="center"/>
    </xf>
    <xf numFmtId="0" fontId="24" fillId="3" borderId="2" xfId="0" applyFont="1" applyFill="1" applyBorder="1" applyAlignment="1">
      <alignment horizontal="center"/>
    </xf>
    <xf numFmtId="0" fontId="23" fillId="0" borderId="12" xfId="0" applyFont="1" applyBorder="1" applyAlignment="1">
      <alignment horizontal="center"/>
    </xf>
    <xf numFmtId="0" fontId="23" fillId="0" borderId="5" xfId="0" applyFont="1" applyBorder="1" applyAlignment="1">
      <alignment horizontal="center"/>
    </xf>
    <xf numFmtId="0" fontId="22" fillId="0" borderId="0" xfId="0" applyFont="1" applyAlignment="1">
      <alignment horizontal="left" vertical="top" wrapText="1"/>
    </xf>
    <xf numFmtId="0" fontId="23" fillId="0" borderId="0" xfId="0" applyFont="1" applyAlignment="1">
      <alignment horizontal="left" vertical="top" wrapText="1"/>
    </xf>
    <xf numFmtId="0" fontId="23" fillId="0" borderId="0" xfId="0" applyFont="1" applyAlignment="1">
      <alignment horizontal="left" wrapText="1"/>
    </xf>
    <xf numFmtId="0" fontId="21" fillId="0" borderId="0" xfId="0" applyFont="1" applyAlignment="1">
      <alignment horizontal="left" vertical="top" wrapText="1"/>
    </xf>
    <xf numFmtId="0" fontId="23" fillId="0" borderId="0" xfId="0" applyFont="1" applyAlignment="1">
      <alignment horizontal="left" vertical="top"/>
    </xf>
    <xf numFmtId="0" fontId="21" fillId="0" borderId="0" xfId="0" applyFont="1" applyFill="1" applyAlignment="1">
      <alignment horizontal="center"/>
    </xf>
    <xf numFmtId="0" fontId="23" fillId="6" borderId="1" xfId="0" applyFont="1" applyFill="1" applyBorder="1"/>
    <xf numFmtId="0" fontId="32" fillId="6" borderId="1" xfId="2" applyFont="1" applyFill="1" applyBorder="1" applyAlignment="1" applyProtection="1"/>
    <xf numFmtId="0" fontId="21" fillId="6" borderId="1" xfId="0" applyFont="1" applyFill="1" applyBorder="1" applyAlignment="1">
      <alignment horizontal="center" vertical="center"/>
    </xf>
    <xf numFmtId="0" fontId="23" fillId="6" borderId="0" xfId="0" applyFont="1" applyFill="1" applyBorder="1"/>
    <xf numFmtId="0" fontId="34" fillId="6" borderId="0" xfId="2" applyFont="1" applyFill="1" applyBorder="1" applyAlignment="1" applyProtection="1"/>
    <xf numFmtId="0" fontId="35" fillId="6" borderId="0" xfId="0" applyFont="1" applyFill="1" applyBorder="1"/>
    <xf numFmtId="0" fontId="35" fillId="6" borderId="0" xfId="0" applyFont="1" applyFill="1" applyBorder="1" applyAlignment="1">
      <alignment horizontal="center" vertical="center"/>
    </xf>
    <xf numFmtId="0" fontId="23" fillId="0" borderId="0" xfId="0" applyFont="1" applyAlignment="1">
      <alignment vertical="top" wrapText="1"/>
    </xf>
    <xf numFmtId="0" fontId="22" fillId="0" borderId="0" xfId="0" applyFont="1" applyAlignment="1">
      <alignment vertical="top" wrapText="1"/>
    </xf>
    <xf numFmtId="0" fontId="25" fillId="0" borderId="0" xfId="0" applyFont="1"/>
    <xf numFmtId="0" fontId="22" fillId="0" borderId="0" xfId="0" applyFont="1"/>
    <xf numFmtId="0" fontId="21" fillId="0" borderId="0" xfId="0" applyFont="1" applyAlignment="1" applyProtection="1">
      <alignment horizontal="center"/>
      <protection locked="0"/>
    </xf>
    <xf numFmtId="0" fontId="21" fillId="0" borderId="0" xfId="0" applyFont="1" applyProtection="1">
      <protection locked="0"/>
    </xf>
    <xf numFmtId="0" fontId="21" fillId="0" borderId="0" xfId="0" applyFont="1" applyAlignment="1" applyProtection="1">
      <protection locked="0"/>
    </xf>
    <xf numFmtId="165" fontId="21" fillId="0" borderId="0" xfId="0" applyNumberFormat="1" applyFont="1" applyFill="1" applyAlignment="1" applyProtection="1">
      <alignment horizontal="center"/>
      <protection locked="0"/>
    </xf>
    <xf numFmtId="0" fontId="0" fillId="0" borderId="0" xfId="0" applyAlignment="1"/>
    <xf numFmtId="0" fontId="23" fillId="0" borderId="0" xfId="0" applyFont="1" applyBorder="1" applyAlignment="1">
      <alignment wrapText="1"/>
    </xf>
    <xf numFmtId="0" fontId="34" fillId="6" borderId="1" xfId="2" applyFont="1" applyFill="1" applyBorder="1" applyAlignment="1" applyProtection="1"/>
    <xf numFmtId="0" fontId="34" fillId="6" borderId="1" xfId="2" applyFont="1" applyFill="1" applyBorder="1" applyAlignment="1" applyProtection="1">
      <alignment horizontal="center" vertical="center"/>
    </xf>
    <xf numFmtId="0" fontId="23" fillId="3" borderId="0" xfId="0" applyNumberFormat="1" applyFont="1" applyFill="1"/>
    <xf numFmtId="0" fontId="23" fillId="0" borderId="4" xfId="0" applyNumberFormat="1" applyFont="1" applyBorder="1" applyAlignment="1">
      <alignment horizontal="center"/>
    </xf>
    <xf numFmtId="0" fontId="23" fillId="0" borderId="5" xfId="0" applyNumberFormat="1" applyFont="1" applyBorder="1" applyAlignment="1">
      <alignment horizontal="center"/>
    </xf>
    <xf numFmtId="0" fontId="22" fillId="9" borderId="2" xfId="0" applyFont="1" applyFill="1" applyBorder="1" applyAlignment="1">
      <alignment horizontal="center" wrapText="1"/>
    </xf>
    <xf numFmtId="0" fontId="22" fillId="9" borderId="9" xfId="0" applyFont="1" applyFill="1" applyBorder="1" applyAlignment="1">
      <alignment horizontal="center" wrapText="1"/>
    </xf>
    <xf numFmtId="0" fontId="23" fillId="9" borderId="4" xfId="0" applyFont="1" applyFill="1" applyBorder="1" applyAlignment="1">
      <alignment horizontal="center"/>
    </xf>
    <xf numFmtId="0" fontId="23" fillId="9" borderId="0" xfId="0" applyNumberFormat="1" applyFont="1" applyFill="1" applyBorder="1" applyAlignment="1">
      <alignment horizontal="center"/>
    </xf>
    <xf numFmtId="9" fontId="23" fillId="9" borderId="0" xfId="3" applyFont="1" applyFill="1" applyBorder="1" applyAlignment="1">
      <alignment horizontal="center"/>
    </xf>
    <xf numFmtId="9" fontId="22" fillId="9" borderId="0" xfId="3" applyFont="1" applyFill="1" applyBorder="1" applyAlignment="1">
      <alignment horizontal="center"/>
    </xf>
    <xf numFmtId="0" fontId="0" fillId="9" borderId="4" xfId="0" applyFill="1" applyBorder="1"/>
    <xf numFmtId="0" fontId="0" fillId="9" borderId="0" xfId="0" applyFill="1" applyBorder="1"/>
    <xf numFmtId="0" fontId="22" fillId="6" borderId="2" xfId="0" applyFont="1" applyFill="1" applyBorder="1" applyAlignment="1">
      <alignment horizontal="center" wrapText="1"/>
    </xf>
    <xf numFmtId="0" fontId="23" fillId="6" borderId="4" xfId="0" applyFont="1" applyFill="1" applyBorder="1" applyAlignment="1">
      <alignment horizontal="center"/>
    </xf>
    <xf numFmtId="0" fontId="23" fillId="6" borderId="0" xfId="0" applyNumberFormat="1" applyFont="1" applyFill="1" applyBorder="1" applyAlignment="1">
      <alignment horizontal="center"/>
    </xf>
    <xf numFmtId="9" fontId="23" fillId="6" borderId="0" xfId="3" applyFont="1" applyFill="1" applyBorder="1" applyAlignment="1">
      <alignment horizontal="center"/>
    </xf>
    <xf numFmtId="9" fontId="22" fillId="6" borderId="6" xfId="3" applyFont="1" applyFill="1" applyBorder="1" applyAlignment="1">
      <alignment horizontal="center"/>
    </xf>
    <xf numFmtId="0" fontId="0" fillId="6" borderId="4" xfId="0" applyFill="1" applyBorder="1"/>
    <xf numFmtId="0" fontId="0" fillId="6" borderId="0" xfId="0" applyFill="1" applyBorder="1"/>
    <xf numFmtId="0" fontId="0" fillId="6" borderId="6" xfId="0" applyFill="1" applyBorder="1"/>
    <xf numFmtId="0" fontId="0" fillId="3" borderId="0" xfId="0" applyFill="1" applyBorder="1"/>
    <xf numFmtId="0" fontId="1" fillId="3" borderId="0" xfId="0" applyFont="1" applyFill="1" applyBorder="1" applyAlignment="1"/>
    <xf numFmtId="0" fontId="22" fillId="3" borderId="0" xfId="0" applyFont="1" applyFill="1" applyBorder="1" applyAlignment="1">
      <alignment horizontal="center" wrapText="1"/>
    </xf>
    <xf numFmtId="0" fontId="22" fillId="3" borderId="0" xfId="0" applyFont="1" applyFill="1" applyBorder="1" applyAlignment="1">
      <alignment horizontal="center"/>
    </xf>
    <xf numFmtId="0" fontId="8" fillId="3" borderId="0" xfId="0" applyNumberFormat="1" applyFont="1" applyFill="1" applyBorder="1" applyAlignment="1">
      <alignment horizontal="center" vertical="center"/>
    </xf>
    <xf numFmtId="0" fontId="23" fillId="3" borderId="0" xfId="0" applyFont="1" applyFill="1" applyBorder="1" applyAlignment="1">
      <alignment horizontal="center"/>
    </xf>
    <xf numFmtId="0" fontId="17" fillId="3" borderId="2" xfId="0" applyFont="1" applyFill="1" applyBorder="1" applyAlignment="1">
      <alignment horizontal="center" wrapText="1"/>
    </xf>
    <xf numFmtId="0" fontId="18" fillId="0" borderId="0" xfId="0" applyFont="1"/>
    <xf numFmtId="0" fontId="23" fillId="0" borderId="11" xfId="0" applyNumberFormat="1" applyFont="1" applyBorder="1" applyAlignment="1">
      <alignment horizontal="center"/>
    </xf>
    <xf numFmtId="0" fontId="23" fillId="0" borderId="10" xfId="0" applyNumberFormat="1" applyFont="1" applyBorder="1" applyAlignment="1">
      <alignment horizontal="center"/>
    </xf>
    <xf numFmtId="0" fontId="23" fillId="0" borderId="7" xfId="0" applyNumberFormat="1" applyFont="1" applyBorder="1" applyAlignment="1">
      <alignment horizontal="center"/>
    </xf>
    <xf numFmtId="0" fontId="12" fillId="0" borderId="0" xfId="3" applyNumberFormat="1" applyFont="1" applyAlignment="1">
      <alignment horizontal="center"/>
    </xf>
    <xf numFmtId="0" fontId="13" fillId="0" borderId="0" xfId="0" applyFont="1" applyAlignment="1">
      <alignment horizontal="left" wrapText="1"/>
    </xf>
    <xf numFmtId="0" fontId="12" fillId="5" borderId="0" xfId="0" applyFont="1" applyFill="1" applyAlignment="1">
      <alignment horizontal="center" wrapText="1"/>
    </xf>
    <xf numFmtId="9" fontId="12" fillId="5" borderId="0" xfId="3" applyFont="1" applyFill="1" applyAlignment="1">
      <alignment horizontal="center" wrapText="1"/>
    </xf>
    <xf numFmtId="0" fontId="12" fillId="4" borderId="0" xfId="0" applyFont="1" applyFill="1" applyAlignment="1">
      <alignment horizontal="center" wrapText="1"/>
    </xf>
    <xf numFmtId="0" fontId="12" fillId="9" borderId="2" xfId="0" applyFont="1" applyFill="1" applyBorder="1" applyAlignment="1">
      <alignment horizontal="center" wrapText="1"/>
    </xf>
    <xf numFmtId="0" fontId="12" fillId="6" borderId="2" xfId="0" applyFont="1" applyFill="1" applyBorder="1" applyAlignment="1">
      <alignment horizontal="center" wrapText="1"/>
    </xf>
    <xf numFmtId="0" fontId="31" fillId="2" borderId="12" xfId="0" applyFont="1" applyFill="1" applyBorder="1"/>
    <xf numFmtId="0" fontId="28" fillId="2" borderId="13" xfId="0" applyFont="1" applyFill="1" applyBorder="1"/>
    <xf numFmtId="0" fontId="0" fillId="2" borderId="13" xfId="0" applyFill="1" applyBorder="1"/>
    <xf numFmtId="0" fontId="0" fillId="2" borderId="14" xfId="0" applyFill="1" applyBorder="1"/>
    <xf numFmtId="0" fontId="27" fillId="2" borderId="4" xfId="0" applyFont="1" applyFill="1" applyBorder="1"/>
    <xf numFmtId="0" fontId="0" fillId="2" borderId="6" xfId="0" applyFill="1" applyBorder="1"/>
    <xf numFmtId="0" fontId="3" fillId="0" borderId="0" xfId="0" applyFont="1"/>
    <xf numFmtId="0" fontId="13" fillId="0" borderId="0" xfId="0" applyFont="1"/>
    <xf numFmtId="17" fontId="25" fillId="0" borderId="0" xfId="0" applyNumberFormat="1" applyFont="1" applyAlignment="1">
      <alignment horizontal="left"/>
    </xf>
    <xf numFmtId="0" fontId="23" fillId="0" borderId="0" xfId="0" applyFont="1" applyAlignment="1">
      <alignment wrapText="1"/>
    </xf>
    <xf numFmtId="0" fontId="13" fillId="0" borderId="0" xfId="0" applyFont="1" applyAlignment="1"/>
    <xf numFmtId="0" fontId="0" fillId="0" borderId="16" xfId="0" applyBorder="1"/>
    <xf numFmtId="0" fontId="3" fillId="0" borderId="0" xfId="0" applyFont="1" applyBorder="1"/>
    <xf numFmtId="0" fontId="62" fillId="0" borderId="0" xfId="0" applyFont="1" applyBorder="1" applyAlignment="1">
      <alignment vertical="center"/>
    </xf>
    <xf numFmtId="0" fontId="17" fillId="0" borderId="0" xfId="0" applyFont="1"/>
    <xf numFmtId="0" fontId="63" fillId="0" borderId="0" xfId="0" applyFont="1"/>
    <xf numFmtId="0" fontId="64" fillId="0" borderId="0" xfId="0" applyFont="1" applyAlignment="1">
      <alignment horizontal="right"/>
    </xf>
    <xf numFmtId="0" fontId="0" fillId="3" borderId="17" xfId="0" applyFill="1" applyBorder="1"/>
    <xf numFmtId="0" fontId="64" fillId="3" borderId="17" xfId="0" applyFont="1" applyFill="1" applyBorder="1" applyAlignment="1">
      <alignment horizontal="right"/>
    </xf>
    <xf numFmtId="0" fontId="0" fillId="0" borderId="13" xfId="0" applyBorder="1"/>
    <xf numFmtId="0" fontId="62" fillId="0" borderId="0" xfId="0" applyFont="1" applyBorder="1"/>
    <xf numFmtId="0" fontId="63" fillId="0" borderId="0" xfId="0" applyFont="1" applyBorder="1"/>
    <xf numFmtId="0" fontId="63" fillId="0" borderId="0" xfId="0" applyFont="1" applyFill="1" applyBorder="1"/>
    <xf numFmtId="0" fontId="62" fillId="0" borderId="0" xfId="0" applyFont="1" applyBorder="1" applyAlignment="1">
      <alignment horizontal="center"/>
    </xf>
    <xf numFmtId="0" fontId="63" fillId="0" borderId="0" xfId="0" applyFont="1" applyAlignment="1">
      <alignment horizontal="right"/>
    </xf>
    <xf numFmtId="0" fontId="65" fillId="0" borderId="0" xfId="2" applyFont="1" applyAlignment="1" applyProtection="1"/>
    <xf numFmtId="0" fontId="66" fillId="3" borderId="0" xfId="0" applyFont="1" applyFill="1" applyBorder="1" applyAlignment="1">
      <alignment vertical="top"/>
    </xf>
    <xf numFmtId="0" fontId="13" fillId="0" borderId="0" xfId="0" applyFont="1" applyAlignment="1">
      <alignment vertical="top" wrapText="1"/>
    </xf>
    <xf numFmtId="0" fontId="13" fillId="0" borderId="0" xfId="0" applyFont="1" applyAlignment="1">
      <alignment vertical="top"/>
    </xf>
    <xf numFmtId="0" fontId="13" fillId="0" borderId="0" xfId="0" applyFont="1" applyAlignment="1" applyProtection="1">
      <alignment horizontal="center"/>
      <protection locked="0"/>
    </xf>
    <xf numFmtId="0" fontId="13" fillId="0" borderId="0" xfId="0" applyFont="1" applyProtection="1">
      <protection locked="0"/>
    </xf>
    <xf numFmtId="0" fontId="18" fillId="0" borderId="0" xfId="0" applyNumberFormat="1" applyFont="1"/>
    <xf numFmtId="0" fontId="13" fillId="3" borderId="0" xfId="0" applyFont="1" applyFill="1" applyBorder="1" applyAlignment="1"/>
    <xf numFmtId="0" fontId="23" fillId="3" borderId="0" xfId="0" applyFont="1" applyFill="1" applyBorder="1" applyAlignment="1">
      <alignment wrapText="1"/>
    </xf>
    <xf numFmtId="0" fontId="12" fillId="3" borderId="0" xfId="0" applyFont="1" applyFill="1" applyBorder="1" applyAlignment="1">
      <alignment horizontal="left" wrapText="1"/>
    </xf>
    <xf numFmtId="0" fontId="23" fillId="3" borderId="0" xfId="0" applyFont="1" applyFill="1" applyBorder="1" applyAlignment="1">
      <alignment horizontal="left" wrapText="1"/>
    </xf>
    <xf numFmtId="0" fontId="13" fillId="3" borderId="0" xfId="0" applyNumberFormat="1" applyFont="1" applyFill="1" applyBorder="1" applyAlignment="1">
      <alignment horizontal="left"/>
    </xf>
    <xf numFmtId="0" fontId="21" fillId="3" borderId="0" xfId="0" applyFont="1" applyFill="1" applyBorder="1"/>
    <xf numFmtId="0" fontId="23" fillId="3" borderId="0" xfId="0" applyFont="1" applyFill="1" applyBorder="1" applyAlignment="1">
      <alignment vertical="top" wrapText="1"/>
    </xf>
    <xf numFmtId="0" fontId="13" fillId="0" borderId="0" xfId="0" applyFont="1" applyAlignment="1">
      <alignment horizontal="left" vertical="top" wrapText="1"/>
    </xf>
    <xf numFmtId="0" fontId="12" fillId="0" borderId="0" xfId="0" applyFont="1"/>
    <xf numFmtId="0" fontId="68" fillId="3" borderId="17" xfId="0" applyFont="1" applyFill="1" applyBorder="1"/>
    <xf numFmtId="0" fontId="69" fillId="0" borderId="0" xfId="0" applyFont="1"/>
    <xf numFmtId="0" fontId="21" fillId="0" borderId="0" xfId="0" applyFont="1" applyBorder="1"/>
    <xf numFmtId="0" fontId="11" fillId="0" borderId="4" xfId="0" applyFont="1" applyFill="1" applyBorder="1" applyAlignment="1">
      <alignment horizontal="center"/>
    </xf>
    <xf numFmtId="0" fontId="11" fillId="2" borderId="23" xfId="0" applyNumberFormat="1" applyFont="1" applyFill="1" applyBorder="1" applyAlignment="1">
      <alignment horizontal="center"/>
    </xf>
    <xf numFmtId="0" fontId="11" fillId="0" borderId="24" xfId="0" applyNumberFormat="1" applyFont="1" applyFill="1" applyBorder="1" applyAlignment="1">
      <alignment horizontal="center"/>
    </xf>
    <xf numFmtId="9" fontId="11" fillId="0" borderId="24" xfId="3" applyNumberFormat="1" applyFont="1" applyFill="1" applyBorder="1" applyAlignment="1">
      <alignment horizontal="center"/>
    </xf>
    <xf numFmtId="9" fontId="11" fillId="0" borderId="25" xfId="3" applyFont="1" applyFill="1" applyBorder="1" applyAlignment="1">
      <alignment horizontal="center"/>
    </xf>
    <xf numFmtId="0" fontId="11" fillId="2" borderId="26" xfId="0" applyNumberFormat="1" applyFont="1" applyFill="1" applyBorder="1" applyAlignment="1">
      <alignment horizontal="center"/>
    </xf>
    <xf numFmtId="0" fontId="11" fillId="0" borderId="27" xfId="0" applyNumberFormat="1" applyFont="1" applyFill="1" applyBorder="1" applyAlignment="1">
      <alignment horizontal="center"/>
    </xf>
    <xf numFmtId="9" fontId="11" fillId="0" borderId="27" xfId="3" applyNumberFormat="1" applyFont="1" applyFill="1" applyBorder="1" applyAlignment="1">
      <alignment horizontal="center"/>
    </xf>
    <xf numFmtId="9" fontId="11" fillId="0" borderId="28" xfId="3" applyFont="1" applyFill="1" applyBorder="1" applyAlignment="1">
      <alignment horizontal="center"/>
    </xf>
    <xf numFmtId="0" fontId="11" fillId="2" borderId="29" xfId="0" applyNumberFormat="1" applyFont="1" applyFill="1" applyBorder="1" applyAlignment="1">
      <alignment horizontal="center"/>
    </xf>
    <xf numFmtId="0" fontId="11" fillId="0" borderId="30" xfId="0" applyNumberFormat="1" applyFont="1" applyFill="1" applyBorder="1" applyAlignment="1">
      <alignment horizontal="center"/>
    </xf>
    <xf numFmtId="9" fontId="11" fillId="0" borderId="30" xfId="3" applyNumberFormat="1" applyFont="1" applyFill="1" applyBorder="1" applyAlignment="1">
      <alignment horizontal="center"/>
    </xf>
    <xf numFmtId="9" fontId="11" fillId="0" borderId="31" xfId="3" applyFont="1" applyFill="1" applyBorder="1" applyAlignment="1">
      <alignment horizontal="center"/>
    </xf>
    <xf numFmtId="0" fontId="26" fillId="0" borderId="9" xfId="0" applyFont="1" applyFill="1" applyBorder="1" applyAlignment="1">
      <alignment horizontal="center"/>
    </xf>
    <xf numFmtId="0" fontId="26" fillId="0" borderId="11" xfId="0" applyFont="1" applyFill="1" applyBorder="1" applyAlignment="1">
      <alignment horizontal="center" wrapText="1"/>
    </xf>
    <xf numFmtId="0" fontId="11" fillId="0" borderId="12" xfId="0" applyFont="1" applyFill="1" applyBorder="1" applyAlignment="1">
      <alignment horizontal="center"/>
    </xf>
    <xf numFmtId="9" fontId="11" fillId="0" borderId="23" xfId="3" applyFont="1" applyFill="1" applyBorder="1" applyAlignment="1">
      <alignment horizontal="center"/>
    </xf>
    <xf numFmtId="9" fontId="11" fillId="0" borderId="24" xfId="3" applyFont="1" applyFill="1" applyBorder="1" applyAlignment="1">
      <alignment horizontal="center"/>
    </xf>
    <xf numFmtId="9" fontId="11" fillId="0" borderId="26" xfId="3" applyFont="1" applyFill="1" applyBorder="1" applyAlignment="1">
      <alignment horizontal="center"/>
    </xf>
    <xf numFmtId="9" fontId="11" fillId="0" borderId="27" xfId="3" applyFont="1" applyFill="1" applyBorder="1" applyAlignment="1">
      <alignment horizontal="center"/>
    </xf>
    <xf numFmtId="0" fontId="11" fillId="0" borderId="5" xfId="0" applyFont="1" applyFill="1" applyBorder="1" applyAlignment="1">
      <alignment horizontal="center"/>
    </xf>
    <xf numFmtId="9" fontId="11" fillId="0" borderId="29" xfId="3" applyFont="1" applyFill="1" applyBorder="1" applyAlignment="1">
      <alignment horizontal="center"/>
    </xf>
    <xf numFmtId="9" fontId="11" fillId="0" borderId="30" xfId="3" applyFont="1" applyFill="1" applyBorder="1" applyAlignment="1">
      <alignment horizontal="center"/>
    </xf>
    <xf numFmtId="0" fontId="26" fillId="0" borderId="5" xfId="0" applyFont="1" applyFill="1" applyBorder="1" applyAlignment="1">
      <alignment horizontal="center"/>
    </xf>
    <xf numFmtId="9" fontId="26" fillId="0" borderId="7" xfId="3" applyFont="1" applyFill="1" applyBorder="1" applyAlignment="1">
      <alignment horizontal="center"/>
    </xf>
    <xf numFmtId="0" fontId="21" fillId="0" borderId="0" xfId="0" applyFont="1" applyFill="1" applyProtection="1">
      <protection locked="0"/>
    </xf>
    <xf numFmtId="0" fontId="21" fillId="2" borderId="1" xfId="0" applyFont="1" applyFill="1" applyBorder="1" applyAlignment="1">
      <alignment horizontal="center" vertical="center"/>
    </xf>
    <xf numFmtId="0" fontId="21" fillId="0" borderId="13" xfId="0" applyFont="1" applyBorder="1" applyAlignment="1">
      <alignment horizontal="center" vertical="center"/>
    </xf>
    <xf numFmtId="0" fontId="21" fillId="2" borderId="13" xfId="0" applyFont="1" applyFill="1" applyBorder="1" applyAlignment="1">
      <alignment horizontal="center" vertical="center"/>
    </xf>
    <xf numFmtId="0" fontId="21" fillId="0" borderId="17" xfId="0" applyFont="1" applyFill="1" applyBorder="1" applyAlignment="1">
      <alignment horizontal="center" vertical="center"/>
    </xf>
    <xf numFmtId="0" fontId="21" fillId="0" borderId="17" xfId="0" applyFont="1" applyFill="1" applyBorder="1" applyAlignment="1" applyProtection="1">
      <alignment horizontal="center" vertical="center"/>
      <protection locked="0"/>
    </xf>
    <xf numFmtId="0" fontId="21" fillId="0" borderId="17" xfId="0" applyFont="1" applyFill="1" applyBorder="1" applyAlignment="1" applyProtection="1">
      <alignment horizontal="left" vertical="center"/>
      <protection locked="0"/>
    </xf>
    <xf numFmtId="0" fontId="18" fillId="0" borderId="17" xfId="0" applyFont="1" applyFill="1" applyBorder="1" applyAlignment="1">
      <alignment horizontal="center" vertical="center"/>
    </xf>
    <xf numFmtId="0" fontId="18" fillId="0" borderId="17" xfId="0" applyFont="1" applyFill="1" applyBorder="1" applyAlignment="1" applyProtection="1">
      <alignment horizontal="center" vertical="center"/>
      <protection locked="0"/>
    </xf>
    <xf numFmtId="0" fontId="18" fillId="0" borderId="17" xfId="0" applyFont="1" applyFill="1" applyBorder="1" applyAlignment="1" applyProtection="1">
      <alignment horizontal="left" vertical="center"/>
      <protection locked="0"/>
    </xf>
    <xf numFmtId="0" fontId="13" fillId="0" borderId="4" xfId="0" applyFont="1" applyBorder="1" applyAlignment="1">
      <alignment horizontal="left" wrapText="1"/>
    </xf>
    <xf numFmtId="0" fontId="13" fillId="0" borderId="0" xfId="0" applyFont="1" applyBorder="1" applyAlignment="1">
      <alignment horizontal="left" wrapText="1"/>
    </xf>
    <xf numFmtId="0" fontId="13" fillId="0" borderId="6" xfId="0" applyFont="1" applyBorder="1" applyAlignment="1">
      <alignment horizontal="left" wrapText="1"/>
    </xf>
    <xf numFmtId="0" fontId="3" fillId="3" borderId="5" xfId="0" applyFont="1" applyFill="1" applyBorder="1"/>
    <xf numFmtId="0" fontId="0" fillId="3" borderId="1" xfId="0" applyFill="1" applyBorder="1"/>
    <xf numFmtId="0" fontId="0" fillId="3" borderId="20" xfId="0" applyFill="1" applyBorder="1"/>
    <xf numFmtId="0" fontId="0" fillId="3" borderId="12" xfId="0" applyFill="1" applyBorder="1"/>
    <xf numFmtId="0" fontId="0" fillId="3" borderId="13" xfId="0" applyFill="1" applyBorder="1"/>
    <xf numFmtId="0" fontId="0" fillId="3" borderId="14" xfId="0" applyFill="1" applyBorder="1"/>
    <xf numFmtId="0" fontId="0" fillId="3" borderId="4" xfId="0" applyFill="1" applyBorder="1"/>
    <xf numFmtId="0" fontId="0" fillId="3" borderId="6" xfId="0" applyFill="1" applyBorder="1"/>
    <xf numFmtId="0" fontId="1" fillId="3" borderId="4" xfId="0" applyFont="1" applyFill="1" applyBorder="1"/>
    <xf numFmtId="0" fontId="13" fillId="3" borderId="0" xfId="0" applyFont="1" applyFill="1" applyAlignment="1">
      <alignment vertical="top" wrapText="1"/>
    </xf>
    <xf numFmtId="0" fontId="13" fillId="3" borderId="0" xfId="0" applyFont="1" applyFill="1" applyBorder="1" applyAlignment="1">
      <alignment vertical="top" wrapText="1"/>
    </xf>
    <xf numFmtId="0" fontId="23" fillId="3" borderId="0" xfId="0" applyFont="1" applyFill="1" applyAlignment="1">
      <alignment vertical="top" wrapText="1"/>
    </xf>
    <xf numFmtId="0" fontId="21" fillId="3" borderId="0" xfId="0" applyFont="1" applyFill="1"/>
    <xf numFmtId="0" fontId="13" fillId="3" borderId="0" xfId="0" applyFont="1" applyFill="1" applyAlignment="1">
      <alignment horizontal="center" vertical="top" wrapText="1"/>
    </xf>
    <xf numFmtId="0" fontId="13" fillId="3" borderId="0" xfId="0" applyFont="1" applyFill="1" applyAlignment="1">
      <alignment vertical="top"/>
    </xf>
    <xf numFmtId="0" fontId="21" fillId="3" borderId="13" xfId="0" applyFont="1" applyFill="1" applyBorder="1"/>
    <xf numFmtId="0" fontId="23" fillId="3" borderId="13" xfId="0" applyFont="1" applyFill="1" applyBorder="1" applyAlignment="1">
      <alignment vertical="top" wrapText="1"/>
    </xf>
    <xf numFmtId="0" fontId="13" fillId="3" borderId="0" xfId="0" applyFont="1" applyFill="1"/>
    <xf numFmtId="0" fontId="13" fillId="3" borderId="0" xfId="0" applyFont="1" applyFill="1" applyBorder="1" applyAlignment="1">
      <alignment vertical="top"/>
    </xf>
    <xf numFmtId="0" fontId="26" fillId="0" borderId="0" xfId="0" applyFont="1" applyAlignment="1">
      <alignment horizontal="left"/>
    </xf>
    <xf numFmtId="0" fontId="12" fillId="0" borderId="0" xfId="0" applyFont="1" applyAlignment="1">
      <alignment vertical="top"/>
    </xf>
    <xf numFmtId="0" fontId="11" fillId="2" borderId="42" xfId="0" applyNumberFormat="1" applyFont="1" applyFill="1" applyBorder="1" applyAlignment="1">
      <alignment horizontal="center"/>
    </xf>
    <xf numFmtId="0" fontId="11" fillId="2" borderId="43" xfId="0" applyNumberFormat="1" applyFont="1" applyFill="1" applyBorder="1" applyAlignment="1">
      <alignment horizontal="center"/>
    </xf>
    <xf numFmtId="0" fontId="11" fillId="2" borderId="44" xfId="0" applyNumberFormat="1" applyFont="1" applyFill="1" applyBorder="1" applyAlignment="1">
      <alignment horizontal="center"/>
    </xf>
    <xf numFmtId="9" fontId="11" fillId="0" borderId="45" xfId="3" applyFont="1" applyFill="1" applyBorder="1" applyAlignment="1">
      <alignment horizontal="center"/>
    </xf>
    <xf numFmtId="1" fontId="26" fillId="3" borderId="0" xfId="0" applyNumberFormat="1" applyFont="1" applyFill="1" applyBorder="1" applyAlignment="1">
      <alignment horizontal="center"/>
    </xf>
    <xf numFmtId="0" fontId="26" fillId="3" borderId="0" xfId="0" applyFont="1" applyFill="1" applyBorder="1" applyAlignment="1">
      <alignment horizontal="center" wrapText="1"/>
    </xf>
    <xf numFmtId="0" fontId="11" fillId="3" borderId="0" xfId="0" applyNumberFormat="1" applyFont="1" applyFill="1" applyBorder="1" applyAlignment="1">
      <alignment horizontal="center"/>
    </xf>
    <xf numFmtId="1" fontId="11" fillId="0" borderId="46" xfId="0" applyNumberFormat="1" applyFont="1" applyFill="1" applyBorder="1" applyAlignment="1">
      <alignment horizontal="center"/>
    </xf>
    <xf numFmtId="1" fontId="11" fillId="0" borderId="27" xfId="0" applyNumberFormat="1" applyFont="1" applyFill="1" applyBorder="1" applyAlignment="1">
      <alignment horizontal="center"/>
    </xf>
    <xf numFmtId="1" fontId="11" fillId="0" borderId="47" xfId="0" applyNumberFormat="1" applyFont="1" applyFill="1" applyBorder="1" applyAlignment="1">
      <alignment horizontal="center"/>
    </xf>
    <xf numFmtId="9" fontId="11" fillId="0" borderId="48" xfId="3" applyFont="1" applyFill="1" applyBorder="1" applyAlignment="1">
      <alignment horizontal="center"/>
    </xf>
    <xf numFmtId="9" fontId="11" fillId="0" borderId="49" xfId="3" applyFont="1" applyFill="1" applyBorder="1" applyAlignment="1">
      <alignment horizontal="center"/>
    </xf>
    <xf numFmtId="9" fontId="11" fillId="0" borderId="50" xfId="3" applyFont="1" applyFill="1" applyBorder="1" applyAlignment="1">
      <alignment horizontal="center"/>
    </xf>
    <xf numFmtId="9" fontId="11" fillId="0" borderId="46" xfId="3" applyFont="1" applyFill="1" applyBorder="1" applyAlignment="1">
      <alignment horizontal="center"/>
    </xf>
    <xf numFmtId="9" fontId="11" fillId="0" borderId="51" xfId="3" applyFont="1" applyFill="1" applyBorder="1" applyAlignment="1">
      <alignment horizontal="center"/>
    </xf>
    <xf numFmtId="9" fontId="11" fillId="0" borderId="52" xfId="3" applyFont="1" applyFill="1" applyBorder="1" applyAlignment="1">
      <alignment horizontal="center"/>
    </xf>
    <xf numFmtId="9" fontId="11" fillId="0" borderId="47" xfId="3" applyFont="1" applyFill="1" applyBorder="1" applyAlignment="1">
      <alignment horizontal="center"/>
    </xf>
    <xf numFmtId="9" fontId="11" fillId="0" borderId="53" xfId="3" applyFont="1" applyFill="1" applyBorder="1" applyAlignment="1">
      <alignment horizontal="center"/>
    </xf>
    <xf numFmtId="9" fontId="26" fillId="0" borderId="2" xfId="3" applyFont="1" applyFill="1" applyBorder="1" applyAlignment="1">
      <alignment horizontal="center"/>
    </xf>
    <xf numFmtId="0" fontId="23" fillId="0" borderId="1" xfId="0" applyFont="1" applyBorder="1" applyAlignment="1">
      <alignment horizontal="center" vertical="center"/>
    </xf>
    <xf numFmtId="9" fontId="22" fillId="0" borderId="1" xfId="3" applyFont="1" applyBorder="1" applyAlignment="1">
      <alignment horizontal="center"/>
    </xf>
    <xf numFmtId="164" fontId="22" fillId="0" borderId="1" xfId="0" applyNumberFormat="1" applyFont="1" applyBorder="1" applyAlignment="1">
      <alignment horizontal="center"/>
    </xf>
    <xf numFmtId="9" fontId="23" fillId="0" borderId="1" xfId="3" applyFont="1" applyBorder="1" applyAlignment="1">
      <alignment horizontal="center"/>
    </xf>
    <xf numFmtId="0" fontId="71" fillId="2" borderId="12" xfId="0" applyFont="1" applyFill="1" applyBorder="1"/>
    <xf numFmtId="0" fontId="31" fillId="2" borderId="0" xfId="0" applyFont="1" applyFill="1" applyBorder="1"/>
    <xf numFmtId="0" fontId="41" fillId="0" borderId="0" xfId="0" applyFont="1" applyFill="1"/>
    <xf numFmtId="0" fontId="41" fillId="0" borderId="0" xfId="0" applyFont="1" applyFill="1" applyAlignment="1">
      <alignment vertical="top"/>
    </xf>
    <xf numFmtId="0" fontId="13" fillId="0" borderId="0" xfId="0" applyFont="1" applyFill="1" applyAlignment="1" applyProtection="1">
      <alignment horizontal="center"/>
      <protection locked="0"/>
    </xf>
    <xf numFmtId="0" fontId="13" fillId="0" borderId="0" xfId="0" applyFont="1" applyFill="1" applyProtection="1">
      <protection locked="0"/>
    </xf>
    <xf numFmtId="0" fontId="13" fillId="0" borderId="0" xfId="0" applyFont="1" applyFill="1"/>
    <xf numFmtId="0" fontId="25" fillId="0" borderId="17" xfId="0" applyFont="1" applyFill="1" applyBorder="1" applyAlignment="1">
      <alignment horizontal="center" vertical="top"/>
    </xf>
    <xf numFmtId="165" fontId="18" fillId="0" borderId="17" xfId="0" applyNumberFormat="1" applyFont="1" applyFill="1" applyBorder="1" applyAlignment="1" applyProtection="1">
      <alignment horizontal="center" vertical="center"/>
    </xf>
    <xf numFmtId="0" fontId="18" fillId="0" borderId="17" xfId="0" applyNumberFormat="1" applyFont="1" applyFill="1" applyBorder="1" applyAlignment="1" applyProtection="1">
      <alignment horizontal="center" vertical="center"/>
    </xf>
    <xf numFmtId="0" fontId="25" fillId="0" borderId="0" xfId="0" applyFont="1" applyFill="1" applyBorder="1" applyAlignment="1">
      <alignment horizontal="center" vertical="top"/>
    </xf>
    <xf numFmtId="0" fontId="31" fillId="0" borderId="17" xfId="0" applyFont="1" applyFill="1" applyBorder="1" applyAlignment="1">
      <alignment horizontal="center" vertical="center"/>
    </xf>
    <xf numFmtId="0" fontId="21" fillId="0" borderId="17" xfId="0" applyFont="1" applyFill="1" applyBorder="1" applyAlignment="1" applyProtection="1">
      <alignment horizontal="center" vertical="center"/>
    </xf>
    <xf numFmtId="0" fontId="21" fillId="0" borderId="17" xfId="0" applyNumberFormat="1" applyFont="1" applyFill="1" applyBorder="1" applyAlignment="1" applyProtection="1">
      <alignment horizontal="center" vertical="center"/>
    </xf>
    <xf numFmtId="0" fontId="63" fillId="0" borderId="0" xfId="0" applyFont="1" applyFill="1" applyBorder="1" applyAlignment="1">
      <alignment horizontal="left" wrapText="1"/>
    </xf>
    <xf numFmtId="0" fontId="63" fillId="0" borderId="0" xfId="0" applyFont="1" applyBorder="1" applyAlignment="1">
      <alignment horizontal="left" wrapText="1"/>
    </xf>
    <xf numFmtId="0" fontId="12" fillId="0" borderId="17" xfId="0" applyFont="1" applyBorder="1" applyAlignment="1" applyProtection="1">
      <alignment horizontal="center" vertical="top" wrapText="1"/>
      <protection locked="0"/>
    </xf>
    <xf numFmtId="0" fontId="12" fillId="0" borderId="2" xfId="0" applyFont="1" applyBorder="1" applyAlignment="1" applyProtection="1">
      <alignment horizontal="center" vertical="top" wrapText="1"/>
      <protection locked="0"/>
    </xf>
    <xf numFmtId="0" fontId="63" fillId="0" borderId="0" xfId="0" applyFont="1" applyBorder="1" applyAlignment="1">
      <alignment wrapText="1"/>
    </xf>
    <xf numFmtId="0" fontId="74" fillId="3" borderId="17" xfId="0" applyFont="1" applyFill="1" applyBorder="1"/>
    <xf numFmtId="0" fontId="66" fillId="0" borderId="0" xfId="0" applyFont="1" applyBorder="1"/>
    <xf numFmtId="0" fontId="66" fillId="0" borderId="1" xfId="0" applyFont="1" applyBorder="1"/>
    <xf numFmtId="0" fontId="66" fillId="0" borderId="0" xfId="0" applyFont="1"/>
    <xf numFmtId="0" fontId="26" fillId="0" borderId="0" xfId="0" applyFont="1" applyFill="1" applyBorder="1" applyAlignment="1" applyProtection="1">
      <alignment horizontal="center" vertical="center"/>
      <protection locked="0"/>
    </xf>
    <xf numFmtId="0" fontId="12" fillId="0" borderId="0" xfId="0" applyFont="1" applyAlignment="1">
      <alignment horizontal="left" vertical="top"/>
    </xf>
    <xf numFmtId="0" fontId="41" fillId="3" borderId="13" xfId="0" applyFont="1" applyFill="1" applyBorder="1"/>
    <xf numFmtId="0" fontId="41" fillId="3" borderId="0" xfId="0" applyFont="1" applyFill="1" applyBorder="1"/>
    <xf numFmtId="0" fontId="41" fillId="0" borderId="0" xfId="0" applyFont="1" applyFill="1" applyBorder="1"/>
    <xf numFmtId="0" fontId="18" fillId="0" borderId="17" xfId="0" applyFont="1" applyFill="1" applyBorder="1" applyAlignment="1" applyProtection="1">
      <alignment horizontal="center" vertical="center" wrapText="1"/>
      <protection locked="0"/>
    </xf>
    <xf numFmtId="0" fontId="21" fillId="0" borderId="0" xfId="0" applyFont="1" applyBorder="1" applyProtection="1">
      <protection locked="0"/>
    </xf>
    <xf numFmtId="0" fontId="41" fillId="3" borderId="14" xfId="0" applyFont="1" applyFill="1" applyBorder="1"/>
    <xf numFmtId="0" fontId="41" fillId="3" borderId="6" xfId="0" applyFont="1" applyFill="1" applyBorder="1"/>
    <xf numFmtId="0" fontId="66" fillId="3" borderId="4" xfId="0" applyFont="1" applyFill="1" applyBorder="1" applyAlignment="1">
      <alignment vertical="top"/>
    </xf>
    <xf numFmtId="0" fontId="21" fillId="0" borderId="0" xfId="0" applyFont="1" applyAlignment="1"/>
    <xf numFmtId="0" fontId="13" fillId="3" borderId="13" xfId="0" applyFont="1" applyFill="1" applyBorder="1" applyAlignment="1">
      <alignment horizontal="left" vertical="top"/>
    </xf>
    <xf numFmtId="0" fontId="13" fillId="3" borderId="0" xfId="0" applyFont="1" applyFill="1" applyBorder="1" applyAlignment="1">
      <alignment horizontal="left" vertical="top"/>
    </xf>
    <xf numFmtId="0" fontId="21" fillId="3" borderId="6" xfId="0" applyFont="1" applyFill="1" applyBorder="1"/>
    <xf numFmtId="0" fontId="13" fillId="3" borderId="5" xfId="0" applyFont="1" applyFill="1" applyBorder="1" applyAlignment="1">
      <alignment horizontal="left" vertical="top"/>
    </xf>
    <xf numFmtId="0" fontId="13" fillId="3" borderId="1" xfId="0" applyFont="1" applyFill="1" applyBorder="1" applyAlignment="1">
      <alignment vertical="top"/>
    </xf>
    <xf numFmtId="0" fontId="13" fillId="3" borderId="1" xfId="0" applyFont="1" applyFill="1" applyBorder="1" applyAlignment="1">
      <alignment horizontal="left" vertical="top"/>
    </xf>
    <xf numFmtId="0" fontId="12" fillId="3" borderId="4" xfId="0" applyFont="1" applyFill="1" applyBorder="1" applyAlignment="1">
      <alignment horizontal="left" vertical="top"/>
    </xf>
    <xf numFmtId="0" fontId="25" fillId="3" borderId="4" xfId="0" applyFont="1" applyFill="1" applyBorder="1"/>
    <xf numFmtId="0" fontId="16" fillId="3" borderId="6" xfId="0" applyFont="1" applyFill="1" applyBorder="1" applyAlignment="1">
      <alignment horizontal="left" vertical="top"/>
    </xf>
    <xf numFmtId="0" fontId="16" fillId="3" borderId="14" xfId="0" applyFont="1" applyFill="1" applyBorder="1" applyAlignment="1">
      <alignment horizontal="center" vertical="top"/>
    </xf>
    <xf numFmtId="0" fontId="55" fillId="3" borderId="6" xfId="0" applyFont="1" applyFill="1" applyBorder="1" applyAlignment="1">
      <alignment horizontal="center"/>
    </xf>
    <xf numFmtId="0" fontId="66" fillId="3" borderId="0" xfId="0" applyFont="1" applyFill="1" applyBorder="1" applyAlignment="1">
      <alignment horizontal="center" vertical="top"/>
    </xf>
    <xf numFmtId="0" fontId="65" fillId="3" borderId="0" xfId="2" applyFont="1" applyFill="1" applyBorder="1" applyAlignment="1" applyProtection="1">
      <alignment horizontal="center" vertical="top"/>
    </xf>
    <xf numFmtId="0" fontId="66" fillId="3" borderId="12" xfId="0" applyFont="1" applyFill="1" applyBorder="1" applyAlignment="1">
      <alignment vertical="top"/>
    </xf>
    <xf numFmtId="0" fontId="66" fillId="3" borderId="13" xfId="0" applyFont="1" applyFill="1" applyBorder="1" applyAlignment="1">
      <alignment vertical="top"/>
    </xf>
    <xf numFmtId="0" fontId="66" fillId="3" borderId="13" xfId="0" applyFont="1" applyFill="1" applyBorder="1" applyAlignment="1">
      <alignment horizontal="center" vertical="top"/>
    </xf>
    <xf numFmtId="0" fontId="65" fillId="3" borderId="13" xfId="2" applyFont="1" applyFill="1" applyBorder="1" applyAlignment="1" applyProtection="1">
      <alignment horizontal="center" vertical="top"/>
    </xf>
    <xf numFmtId="0" fontId="13" fillId="3" borderId="5" xfId="0" applyFont="1" applyFill="1" applyBorder="1" applyAlignment="1">
      <alignment vertical="top" wrapText="1"/>
    </xf>
    <xf numFmtId="0" fontId="13" fillId="3" borderId="1" xfId="0" applyFont="1" applyFill="1" applyBorder="1" applyAlignment="1">
      <alignment vertical="top" wrapText="1"/>
    </xf>
    <xf numFmtId="0" fontId="13" fillId="3" borderId="20" xfId="0" applyFont="1" applyFill="1" applyBorder="1" applyAlignment="1">
      <alignment vertical="top" wrapText="1"/>
    </xf>
    <xf numFmtId="0" fontId="17" fillId="0" borderId="0" xfId="0" applyFont="1" applyAlignment="1">
      <alignment vertical="top"/>
    </xf>
    <xf numFmtId="0" fontId="66" fillId="0" borderId="0" xfId="0" applyFont="1" applyFill="1" applyAlignment="1">
      <alignment vertical="top"/>
    </xf>
    <xf numFmtId="0" fontId="63" fillId="0" borderId="0" xfId="0" applyFont="1" applyFill="1" applyBorder="1" applyAlignment="1">
      <alignment wrapText="1"/>
    </xf>
    <xf numFmtId="0" fontId="12" fillId="0" borderId="84" xfId="0" applyFont="1" applyBorder="1" applyAlignment="1" applyProtection="1">
      <alignment horizontal="center" vertical="top" wrapText="1"/>
      <protection locked="0"/>
    </xf>
    <xf numFmtId="0" fontId="13" fillId="0" borderId="0" xfId="0" applyFont="1" applyAlignment="1">
      <alignment horizontal="left" vertical="top"/>
    </xf>
    <xf numFmtId="0" fontId="65" fillId="0" borderId="0" xfId="2" applyFont="1" applyAlignment="1" applyProtection="1">
      <alignment horizontal="left" vertical="top"/>
    </xf>
    <xf numFmtId="0" fontId="13" fillId="0" borderId="1" xfId="0" applyFont="1" applyBorder="1" applyAlignment="1">
      <alignment horizontal="left" vertical="top" wrapText="1"/>
    </xf>
    <xf numFmtId="0" fontId="13" fillId="3" borderId="0" xfId="0" applyFont="1" applyFill="1" applyBorder="1" applyAlignment="1">
      <alignment horizontal="left" vertical="top" wrapText="1"/>
    </xf>
    <xf numFmtId="0" fontId="13" fillId="3" borderId="1" xfId="0" applyFont="1" applyFill="1" applyBorder="1" applyAlignment="1">
      <alignment horizontal="left" vertical="top" wrapText="1"/>
    </xf>
    <xf numFmtId="0" fontId="12" fillId="3" borderId="0" xfId="0" applyFont="1" applyFill="1" applyBorder="1" applyAlignment="1">
      <alignment horizontal="left"/>
    </xf>
    <xf numFmtId="0" fontId="66" fillId="0" borderId="13" xfId="0" applyFont="1" applyBorder="1" applyAlignment="1">
      <alignment wrapText="1"/>
    </xf>
    <xf numFmtId="0" fontId="66" fillId="0" borderId="0" xfId="0" applyFont="1" applyBorder="1" applyAlignment="1">
      <alignment wrapText="1"/>
    </xf>
    <xf numFmtId="0" fontId="66" fillId="0" borderId="0" xfId="0" applyFont="1" applyBorder="1" applyAlignment="1"/>
    <xf numFmtId="0" fontId="0" fillId="0" borderId="1" xfId="0" applyBorder="1"/>
    <xf numFmtId="0" fontId="66" fillId="0" borderId="1" xfId="0" applyFont="1" applyBorder="1" applyAlignment="1">
      <alignment horizontal="left"/>
    </xf>
    <xf numFmtId="0" fontId="29" fillId="0" borderId="85" xfId="0" applyFont="1" applyFill="1" applyBorder="1" applyAlignment="1">
      <alignment horizontal="center" vertical="center"/>
    </xf>
    <xf numFmtId="0" fontId="29" fillId="0" borderId="86" xfId="0" applyFont="1" applyFill="1" applyBorder="1" applyAlignment="1">
      <alignment horizontal="center" vertical="center"/>
    </xf>
    <xf numFmtId="0" fontId="29" fillId="0" borderId="87" xfId="0" applyFont="1" applyFill="1" applyBorder="1" applyAlignment="1">
      <alignment horizontal="center" vertical="center"/>
    </xf>
    <xf numFmtId="0" fontId="29" fillId="0" borderId="88" xfId="0" applyFont="1" applyFill="1" applyBorder="1" applyAlignment="1">
      <alignment horizontal="center" vertical="center"/>
    </xf>
    <xf numFmtId="0" fontId="29" fillId="0" borderId="89" xfId="0" applyFont="1" applyFill="1" applyBorder="1" applyAlignment="1">
      <alignment horizontal="center" vertical="center"/>
    </xf>
    <xf numFmtId="0" fontId="29" fillId="0" borderId="90" xfId="0" applyFont="1" applyFill="1" applyBorder="1" applyAlignment="1">
      <alignment horizontal="center" vertical="center"/>
    </xf>
    <xf numFmtId="0" fontId="29" fillId="0" borderId="91" xfId="0" applyFont="1" applyFill="1" applyBorder="1" applyAlignment="1">
      <alignment horizontal="center" vertical="center"/>
    </xf>
    <xf numFmtId="0" fontId="29" fillId="0" borderId="27" xfId="0" applyFont="1" applyFill="1" applyBorder="1" applyAlignment="1">
      <alignment horizontal="center" vertical="center"/>
    </xf>
    <xf numFmtId="0" fontId="29" fillId="0" borderId="45" xfId="0" applyFont="1" applyFill="1" applyBorder="1" applyAlignment="1">
      <alignment horizontal="center" vertical="center"/>
    </xf>
    <xf numFmtId="0" fontId="29" fillId="0" borderId="65" xfId="0" applyFont="1" applyFill="1" applyBorder="1" applyAlignment="1">
      <alignment horizontal="center" vertical="center"/>
    </xf>
    <xf numFmtId="0" fontId="29" fillId="0" borderId="92" xfId="0" applyFont="1" applyFill="1" applyBorder="1" applyAlignment="1">
      <alignment horizontal="center" vertical="center"/>
    </xf>
    <xf numFmtId="0" fontId="29" fillId="0" borderId="93" xfId="0" applyFont="1" applyFill="1" applyBorder="1" applyAlignment="1">
      <alignment horizontal="center" vertical="center"/>
    </xf>
    <xf numFmtId="0" fontId="29" fillId="0" borderId="94" xfId="0" applyFont="1" applyFill="1" applyBorder="1" applyAlignment="1">
      <alignment horizontal="center" vertical="center"/>
    </xf>
    <xf numFmtId="0" fontId="29" fillId="0" borderId="95" xfId="0" applyFont="1" applyFill="1" applyBorder="1" applyAlignment="1">
      <alignment horizontal="center" vertical="center"/>
    </xf>
    <xf numFmtId="0" fontId="29" fillId="0" borderId="96" xfId="0" applyFont="1" applyFill="1" applyBorder="1" applyAlignment="1">
      <alignment horizontal="center" vertical="center"/>
    </xf>
    <xf numFmtId="0" fontId="29" fillId="0" borderId="97" xfId="0" applyFont="1" applyFill="1" applyBorder="1" applyAlignment="1">
      <alignment horizontal="center" vertical="center"/>
    </xf>
    <xf numFmtId="0" fontId="66" fillId="0" borderId="0" xfId="0" applyFont="1" applyFill="1" applyBorder="1" applyAlignment="1">
      <alignment horizontal="left"/>
    </xf>
    <xf numFmtId="0" fontId="23" fillId="3" borderId="4" xfId="0" applyFont="1" applyFill="1" applyBorder="1" applyAlignment="1">
      <alignment vertical="top"/>
    </xf>
    <xf numFmtId="0" fontId="23" fillId="3" borderId="0" xfId="0" applyFont="1" applyFill="1" applyBorder="1" applyAlignment="1">
      <alignment vertical="top"/>
    </xf>
    <xf numFmtId="0" fontId="23" fillId="3" borderId="4" xfId="0" applyFont="1" applyFill="1" applyBorder="1" applyAlignment="1">
      <alignment horizontal="left" vertical="top" wrapText="1"/>
    </xf>
    <xf numFmtId="0" fontId="23" fillId="3" borderId="0" xfId="0" applyFont="1" applyFill="1" applyBorder="1" applyAlignment="1">
      <alignment horizontal="left" vertical="top" wrapText="1"/>
    </xf>
    <xf numFmtId="0" fontId="23" fillId="3" borderId="6" xfId="0" applyFont="1" applyFill="1" applyBorder="1" applyAlignment="1">
      <alignment vertical="top" wrapText="1"/>
    </xf>
    <xf numFmtId="0" fontId="13" fillId="3" borderId="4" xfId="0" applyFont="1" applyFill="1" applyBorder="1" applyAlignment="1">
      <alignment vertical="top" wrapText="1"/>
    </xf>
    <xf numFmtId="0" fontId="13" fillId="3" borderId="0" xfId="0" applyNumberFormat="1" applyFont="1" applyFill="1" applyBorder="1" applyAlignment="1">
      <alignment vertical="top" wrapText="1"/>
    </xf>
    <xf numFmtId="0" fontId="13" fillId="3" borderId="6" xfId="0" applyNumberFormat="1" applyFont="1" applyFill="1" applyBorder="1" applyAlignment="1">
      <alignment vertical="top" wrapText="1"/>
    </xf>
    <xf numFmtId="0" fontId="21" fillId="3" borderId="4" xfId="0" applyFont="1" applyFill="1" applyBorder="1"/>
    <xf numFmtId="0" fontId="23" fillId="3" borderId="4" xfId="0" applyFont="1" applyFill="1" applyBorder="1" applyAlignment="1">
      <alignment vertical="top" wrapText="1"/>
    </xf>
    <xf numFmtId="0" fontId="13" fillId="3" borderId="6" xfId="0" applyFont="1" applyFill="1" applyBorder="1" applyAlignment="1">
      <alignment horizontal="left" vertical="top" wrapText="1"/>
    </xf>
    <xf numFmtId="0" fontId="23" fillId="3" borderId="6" xfId="0" applyFont="1" applyFill="1" applyBorder="1" applyAlignment="1">
      <alignment horizontal="left" vertical="top" wrapText="1"/>
    </xf>
    <xf numFmtId="0" fontId="22" fillId="3" borderId="0" xfId="0" applyFont="1" applyFill="1" applyBorder="1" applyAlignment="1">
      <alignment vertical="top"/>
    </xf>
    <xf numFmtId="0" fontId="22" fillId="3" borderId="6" xfId="0" applyFont="1" applyFill="1" applyBorder="1" applyAlignment="1">
      <alignment vertical="top"/>
    </xf>
    <xf numFmtId="0" fontId="13" fillId="3" borderId="5" xfId="0" applyFont="1" applyFill="1" applyBorder="1"/>
    <xf numFmtId="0" fontId="21" fillId="3" borderId="1" xfId="0" applyFont="1" applyFill="1" applyBorder="1"/>
    <xf numFmtId="0" fontId="21" fillId="0" borderId="0" xfId="0" applyNumberFormat="1" applyFont="1" applyAlignment="1">
      <alignment wrapText="1"/>
    </xf>
    <xf numFmtId="0" fontId="18" fillId="0" borderId="0" xfId="0" applyNumberFormat="1" applyFont="1" applyBorder="1" applyAlignment="1">
      <alignment wrapText="1"/>
    </xf>
    <xf numFmtId="0" fontId="21" fillId="0" borderId="0" xfId="0" applyNumberFormat="1" applyFont="1" applyBorder="1" applyAlignment="1">
      <alignment wrapText="1"/>
    </xf>
    <xf numFmtId="0" fontId="13" fillId="3" borderId="0" xfId="0" applyFont="1" applyFill="1" applyBorder="1" applyAlignment="1">
      <alignment horizontal="center" vertical="top" wrapText="1"/>
    </xf>
    <xf numFmtId="0" fontId="3" fillId="2" borderId="0" xfId="0" applyFont="1" applyFill="1" applyAlignment="1">
      <alignment vertical="top"/>
    </xf>
    <xf numFmtId="0" fontId="13" fillId="3" borderId="4" xfId="0" applyFont="1" applyFill="1" applyBorder="1" applyAlignment="1">
      <alignment vertical="top"/>
    </xf>
    <xf numFmtId="0" fontId="13" fillId="3" borderId="4" xfId="0" applyFont="1" applyFill="1" applyBorder="1" applyAlignment="1">
      <alignment horizontal="left" vertical="top" wrapText="1"/>
    </xf>
    <xf numFmtId="0" fontId="0" fillId="3" borderId="10" xfId="0" applyFill="1" applyBorder="1"/>
    <xf numFmtId="0" fontId="1" fillId="0" borderId="0" xfId="0" applyFont="1"/>
    <xf numFmtId="0" fontId="73" fillId="2" borderId="1" xfId="0" applyFont="1" applyFill="1" applyBorder="1" applyAlignment="1">
      <alignment vertical="top"/>
    </xf>
    <xf numFmtId="0" fontId="12" fillId="3" borderId="4" xfId="0" applyFont="1" applyFill="1" applyBorder="1" applyAlignment="1">
      <alignment horizontal="left"/>
    </xf>
    <xf numFmtId="0" fontId="13" fillId="3" borderId="6" xfId="0" applyFont="1" applyFill="1" applyBorder="1" applyAlignment="1"/>
    <xf numFmtId="0" fontId="23" fillId="3" borderId="6" xfId="0" applyFont="1" applyFill="1" applyBorder="1" applyAlignment="1">
      <alignment wrapText="1"/>
    </xf>
    <xf numFmtId="0" fontId="12" fillId="3" borderId="4" xfId="0" applyFont="1" applyFill="1" applyBorder="1" applyAlignment="1">
      <alignment horizontal="left" wrapText="1"/>
    </xf>
    <xf numFmtId="0" fontId="23" fillId="3" borderId="6" xfId="0" applyFont="1" applyFill="1" applyBorder="1" applyAlignment="1">
      <alignment horizontal="left" wrapText="1"/>
    </xf>
    <xf numFmtId="0" fontId="66" fillId="0" borderId="0" xfId="0" applyFont="1" applyFill="1" applyBorder="1"/>
    <xf numFmtId="0" fontId="83" fillId="0" borderId="99" xfId="2" applyFill="1" applyBorder="1" applyAlignment="1" applyProtection="1">
      <alignment horizontal="center"/>
    </xf>
    <xf numFmtId="0" fontId="83" fillId="0" borderId="28" xfId="2" applyFill="1" applyBorder="1" applyAlignment="1" applyProtection="1">
      <alignment horizontal="center"/>
    </xf>
    <xf numFmtId="0" fontId="83" fillId="0" borderId="31" xfId="2" applyFill="1" applyBorder="1" applyAlignment="1" applyProtection="1">
      <alignment horizontal="center"/>
    </xf>
    <xf numFmtId="0" fontId="17" fillId="0" borderId="0" xfId="0" applyFont="1" applyAlignment="1">
      <alignment horizontal="left"/>
    </xf>
    <xf numFmtId="0" fontId="17" fillId="0" borderId="0" xfId="0" applyFont="1" applyAlignment="1">
      <alignment horizontal="left" vertical="top"/>
    </xf>
    <xf numFmtId="0" fontId="12" fillId="3" borderId="12" xfId="0" applyFont="1" applyFill="1" applyBorder="1" applyAlignment="1">
      <alignment horizontal="left" vertical="top"/>
    </xf>
    <xf numFmtId="0" fontId="13" fillId="3" borderId="4" xfId="0" applyNumberFormat="1" applyFont="1" applyFill="1" applyBorder="1" applyAlignment="1">
      <alignment vertical="top" wrapText="1"/>
    </xf>
    <xf numFmtId="17" fontId="12" fillId="3" borderId="0" xfId="0" applyNumberFormat="1" applyFont="1" applyFill="1" applyAlignment="1">
      <alignment horizontal="left"/>
    </xf>
    <xf numFmtId="0" fontId="12" fillId="3" borderId="0" xfId="0" applyFont="1" applyFill="1" applyAlignment="1">
      <alignment horizontal="right"/>
    </xf>
    <xf numFmtId="17" fontId="12" fillId="0" borderId="0" xfId="0" applyNumberFormat="1" applyFont="1" applyAlignment="1">
      <alignment horizontal="left"/>
    </xf>
    <xf numFmtId="0" fontId="12" fillId="0" borderId="0" xfId="0" applyFont="1" applyAlignment="1">
      <alignment horizontal="right"/>
    </xf>
    <xf numFmtId="0" fontId="83" fillId="0" borderId="25" xfId="2" applyFill="1" applyBorder="1" applyAlignment="1" applyProtection="1">
      <alignment horizontal="center"/>
    </xf>
    <xf numFmtId="0" fontId="79" fillId="3" borderId="17" xfId="0" applyFont="1" applyFill="1" applyBorder="1"/>
    <xf numFmtId="0" fontId="12" fillId="0" borderId="100" xfId="0" applyFont="1" applyBorder="1" applyAlignment="1">
      <alignment horizontal="center" vertical="center" wrapText="1"/>
    </xf>
    <xf numFmtId="0" fontId="12" fillId="0" borderId="101" xfId="0" applyFont="1" applyBorder="1" applyAlignment="1" applyProtection="1">
      <alignment horizontal="center" vertical="center" wrapText="1"/>
      <protection locked="0"/>
    </xf>
    <xf numFmtId="0" fontId="17" fillId="0" borderId="0" xfId="0" applyFont="1" applyAlignment="1">
      <alignment horizontal="left" vertical="top" wrapText="1"/>
    </xf>
    <xf numFmtId="0" fontId="13" fillId="0" borderId="0" xfId="0" applyFont="1" applyAlignment="1">
      <alignment wrapText="1"/>
    </xf>
    <xf numFmtId="0" fontId="18" fillId="0" borderId="0" xfId="0" applyFont="1" applyProtection="1">
      <protection locked="0"/>
    </xf>
    <xf numFmtId="0" fontId="77" fillId="0" borderId="0" xfId="0" applyFont="1" applyBorder="1" applyAlignment="1">
      <alignment wrapText="1"/>
    </xf>
    <xf numFmtId="0" fontId="69" fillId="0" borderId="0" xfId="0" applyFont="1" applyAlignment="1">
      <alignment vertical="top"/>
    </xf>
    <xf numFmtId="0" fontId="66" fillId="0" borderId="102" xfId="0" applyFont="1" applyFill="1" applyBorder="1" applyAlignment="1"/>
    <xf numFmtId="0" fontId="66" fillId="0" borderId="16" xfId="0" applyFont="1" applyFill="1" applyBorder="1" applyAlignment="1"/>
    <xf numFmtId="0" fontId="66" fillId="0" borderId="103" xfId="0" applyFont="1" applyFill="1" applyBorder="1" applyAlignment="1"/>
    <xf numFmtId="0" fontId="66" fillId="3" borderId="16" xfId="0" applyFont="1" applyFill="1" applyBorder="1" applyAlignment="1"/>
    <xf numFmtId="0" fontId="66" fillId="3" borderId="102" xfId="0" applyFont="1" applyFill="1" applyBorder="1"/>
    <xf numFmtId="0" fontId="66" fillId="3" borderId="16" xfId="0" applyFont="1" applyFill="1" applyBorder="1"/>
    <xf numFmtId="0" fontId="66" fillId="3" borderId="103" xfId="0" applyFont="1" applyFill="1" applyBorder="1"/>
    <xf numFmtId="0" fontId="15" fillId="0" borderId="0" xfId="0" applyFont="1"/>
    <xf numFmtId="0" fontId="12" fillId="0" borderId="0" xfId="0" applyFont="1" applyFill="1" applyBorder="1"/>
    <xf numFmtId="0" fontId="13" fillId="0" borderId="0" xfId="0" applyFont="1" applyFill="1" applyBorder="1" applyAlignment="1">
      <alignment horizontal="left" wrapText="1"/>
    </xf>
    <xf numFmtId="0" fontId="18" fillId="0" borderId="0" xfId="0" applyFont="1" applyFill="1"/>
    <xf numFmtId="0" fontId="26" fillId="0" borderId="18" xfId="0" applyFont="1" applyFill="1" applyBorder="1" applyAlignment="1">
      <alignment horizontal="center"/>
    </xf>
    <xf numFmtId="0" fontId="11" fillId="0" borderId="0" xfId="0" applyFont="1" applyFill="1" applyBorder="1" applyAlignment="1">
      <alignment horizontal="center"/>
    </xf>
    <xf numFmtId="9" fontId="11" fillId="0" borderId="55" xfId="3" applyFont="1" applyFill="1" applyBorder="1" applyAlignment="1">
      <alignment horizontal="center"/>
    </xf>
    <xf numFmtId="9" fontId="11" fillId="0" borderId="54" xfId="3" applyFont="1" applyFill="1" applyBorder="1" applyAlignment="1">
      <alignment horizontal="center"/>
    </xf>
    <xf numFmtId="0" fontId="26" fillId="3" borderId="13" xfId="0" applyFont="1" applyFill="1" applyBorder="1" applyAlignment="1">
      <alignment horizontal="center"/>
    </xf>
    <xf numFmtId="0" fontId="26" fillId="3" borderId="10" xfId="0" applyNumberFormat="1" applyFont="1" applyFill="1" applyBorder="1" applyAlignment="1">
      <alignment horizontal="center"/>
    </xf>
    <xf numFmtId="1" fontId="26" fillId="3" borderId="11" xfId="0" applyNumberFormat="1" applyFont="1" applyFill="1" applyBorder="1" applyAlignment="1">
      <alignment horizontal="center"/>
    </xf>
    <xf numFmtId="0" fontId="26" fillId="3" borderId="11" xfId="3" applyNumberFormat="1" applyFont="1" applyFill="1" applyBorder="1" applyAlignment="1">
      <alignment horizontal="center"/>
    </xf>
    <xf numFmtId="9" fontId="26" fillId="3" borderId="11" xfId="3" applyFont="1" applyFill="1" applyBorder="1" applyAlignment="1">
      <alignment horizontal="center"/>
    </xf>
    <xf numFmtId="0" fontId="31" fillId="12" borderId="0" xfId="0" applyFont="1" applyFill="1"/>
    <xf numFmtId="0" fontId="23" fillId="12" borderId="0" xfId="0" applyFont="1" applyFill="1" applyAlignment="1">
      <alignment wrapText="1"/>
    </xf>
    <xf numFmtId="0" fontId="12" fillId="14" borderId="9" xfId="0" applyFont="1" applyFill="1" applyBorder="1" applyAlignment="1">
      <alignment horizontal="left" vertical="top"/>
    </xf>
    <xf numFmtId="0" fontId="25" fillId="14" borderId="17" xfId="0" applyFont="1" applyFill="1" applyBorder="1"/>
    <xf numFmtId="0" fontId="12" fillId="14" borderId="17" xfId="0" applyFont="1" applyFill="1" applyBorder="1" applyAlignment="1">
      <alignment horizontal="left" vertical="top"/>
    </xf>
    <xf numFmtId="0" fontId="12" fillId="14" borderId="18" xfId="0" applyFont="1" applyFill="1" applyBorder="1" applyAlignment="1">
      <alignment horizontal="left" vertical="top"/>
    </xf>
    <xf numFmtId="0" fontId="73" fillId="14" borderId="9" xfId="0" applyFont="1" applyFill="1" applyBorder="1" applyAlignment="1">
      <alignment vertical="top"/>
    </xf>
    <xf numFmtId="0" fontId="73" fillId="14" borderId="17" xfId="0" applyFont="1" applyFill="1" applyBorder="1" applyAlignment="1">
      <alignment vertical="top"/>
    </xf>
    <xf numFmtId="0" fontId="41" fillId="14" borderId="17" xfId="0" applyFont="1" applyFill="1" applyBorder="1" applyAlignment="1">
      <alignment vertical="top"/>
    </xf>
    <xf numFmtId="0" fontId="73" fillId="14" borderId="17" xfId="0" applyFont="1" applyFill="1" applyBorder="1" applyAlignment="1">
      <alignment horizontal="center" vertical="top"/>
    </xf>
    <xf numFmtId="0" fontId="41" fillId="14" borderId="18" xfId="0" applyFont="1" applyFill="1" applyBorder="1" applyAlignment="1">
      <alignment vertical="top"/>
    </xf>
    <xf numFmtId="0" fontId="21" fillId="12" borderId="0" xfId="0" applyFont="1" applyFill="1" applyAlignment="1">
      <alignment horizontal="left" wrapText="1"/>
    </xf>
    <xf numFmtId="0" fontId="12" fillId="13" borderId="0" xfId="0" applyFont="1" applyFill="1" applyBorder="1"/>
    <xf numFmtId="0" fontId="13" fillId="13" borderId="0" xfId="0" applyFont="1" applyFill="1" applyBorder="1" applyAlignment="1">
      <alignment horizontal="left" wrapText="1"/>
    </xf>
    <xf numFmtId="0" fontId="23" fillId="16" borderId="2" xfId="0" applyFont="1" applyFill="1" applyBorder="1" applyAlignment="1">
      <alignment horizontal="center"/>
    </xf>
    <xf numFmtId="0" fontId="22" fillId="12" borderId="2" xfId="0" applyFont="1" applyFill="1" applyBorder="1"/>
    <xf numFmtId="0" fontId="63" fillId="17" borderId="4" xfId="0" applyFont="1" applyFill="1" applyBorder="1"/>
    <xf numFmtId="0" fontId="41" fillId="17" borderId="0" xfId="0" applyFont="1" applyFill="1" applyBorder="1"/>
    <xf numFmtId="0" fontId="41" fillId="17" borderId="6" xfId="0" applyFont="1" applyFill="1" applyBorder="1"/>
    <xf numFmtId="0" fontId="75" fillId="17" borderId="4" xfId="0" applyFont="1" applyFill="1" applyBorder="1"/>
    <xf numFmtId="0" fontId="23" fillId="17" borderId="4" xfId="0" applyFont="1" applyFill="1" applyBorder="1"/>
    <xf numFmtId="0" fontId="23" fillId="17" borderId="0" xfId="0" applyFont="1" applyFill="1" applyBorder="1"/>
    <xf numFmtId="0" fontId="12" fillId="17" borderId="4" xfId="0" applyFont="1" applyFill="1" applyBorder="1"/>
    <xf numFmtId="0" fontId="41" fillId="17" borderId="4" xfId="0" applyFont="1" applyFill="1" applyBorder="1"/>
    <xf numFmtId="0" fontId="22" fillId="17" borderId="4" xfId="0" applyFont="1" applyFill="1" applyBorder="1"/>
    <xf numFmtId="0" fontId="13" fillId="17" borderId="0" xfId="0" applyFont="1" applyFill="1" applyBorder="1" applyAlignment="1" applyProtection="1">
      <alignment horizontal="left"/>
      <protection locked="0"/>
    </xf>
    <xf numFmtId="0" fontId="41" fillId="17" borderId="5" xfId="0" applyFont="1" applyFill="1" applyBorder="1"/>
    <xf numFmtId="0" fontId="41" fillId="17" borderId="1" xfId="0" applyFont="1" applyFill="1" applyBorder="1"/>
    <xf numFmtId="0" fontId="41" fillId="17" borderId="20" xfId="0" applyFont="1" applyFill="1" applyBorder="1"/>
    <xf numFmtId="0" fontId="41" fillId="17" borderId="17" xfId="0" applyFont="1" applyFill="1" applyBorder="1"/>
    <xf numFmtId="0" fontId="41" fillId="17" borderId="12" xfId="0" applyFont="1" applyFill="1" applyBorder="1"/>
    <xf numFmtId="0" fontId="41" fillId="17" borderId="13" xfId="0" applyFont="1" applyFill="1" applyBorder="1"/>
    <xf numFmtId="0" fontId="41" fillId="17" borderId="14" xfId="0" applyFont="1" applyFill="1" applyBorder="1"/>
    <xf numFmtId="0" fontId="66" fillId="17" borderId="4" xfId="0" applyFont="1" applyFill="1" applyBorder="1"/>
    <xf numFmtId="0" fontId="66" fillId="17" borderId="0" xfId="0" applyFont="1" applyFill="1" applyBorder="1"/>
    <xf numFmtId="0" fontId="66" fillId="17" borderId="0" xfId="0" applyFont="1" applyFill="1" applyBorder="1" applyAlignment="1">
      <alignment horizontal="left" wrapText="1"/>
    </xf>
    <xf numFmtId="0" fontId="72" fillId="17" borderId="0" xfId="0" applyFont="1" applyFill="1" applyBorder="1"/>
    <xf numFmtId="0" fontId="66" fillId="17" borderId="6" xfId="0" applyFont="1" applyFill="1" applyBorder="1"/>
    <xf numFmtId="0" fontId="73" fillId="17" borderId="0" xfId="0" applyFont="1" applyFill="1" applyBorder="1"/>
    <xf numFmtId="0" fontId="41" fillId="17" borderId="0" xfId="0" applyFont="1" applyFill="1"/>
    <xf numFmtId="0" fontId="66" fillId="17" borderId="5" xfId="0" applyFont="1" applyFill="1" applyBorder="1"/>
    <xf numFmtId="0" fontId="66" fillId="17" borderId="1" xfId="0" applyFont="1" applyFill="1" applyBorder="1"/>
    <xf numFmtId="0" fontId="66" fillId="17" borderId="1" xfId="0" applyFont="1" applyFill="1" applyBorder="1" applyAlignment="1">
      <alignment horizontal="center" wrapText="1"/>
    </xf>
    <xf numFmtId="0" fontId="66" fillId="17" borderId="20" xfId="0" applyFont="1" applyFill="1" applyBorder="1"/>
    <xf numFmtId="0" fontId="66" fillId="17" borderId="0" xfId="0" applyFont="1" applyFill="1"/>
    <xf numFmtId="0" fontId="66" fillId="17" borderId="0" xfId="0" applyFont="1" applyFill="1" applyAlignment="1">
      <alignment horizontal="center" wrapText="1"/>
    </xf>
    <xf numFmtId="0" fontId="66" fillId="17" borderId="12" xfId="0" applyFont="1" applyFill="1" applyBorder="1"/>
    <xf numFmtId="0" fontId="66" fillId="17" borderId="13" xfId="0" applyFont="1" applyFill="1" applyBorder="1"/>
    <xf numFmtId="0" fontId="66" fillId="17" borderId="13" xfId="0" applyFont="1" applyFill="1" applyBorder="1" applyAlignment="1">
      <alignment horizontal="center" wrapText="1"/>
    </xf>
    <xf numFmtId="0" fontId="66" fillId="17" borderId="14" xfId="0" applyFont="1" applyFill="1" applyBorder="1"/>
    <xf numFmtId="0" fontId="66" fillId="17" borderId="0" xfId="0" applyFont="1" applyFill="1" applyBorder="1" applyAlignment="1">
      <alignment horizontal="center" wrapText="1"/>
    </xf>
    <xf numFmtId="0" fontId="73" fillId="17" borderId="4" xfId="0" applyFont="1" applyFill="1" applyBorder="1"/>
    <xf numFmtId="0" fontId="66" fillId="17" borderId="4" xfId="0" applyFont="1" applyFill="1" applyBorder="1" applyAlignment="1">
      <alignment horizontal="left" vertical="top" wrapText="1"/>
    </xf>
    <xf numFmtId="0" fontId="66" fillId="17" borderId="0" xfId="0" applyFont="1" applyFill="1" applyBorder="1" applyAlignment="1">
      <alignment horizontal="left" vertical="top" wrapText="1"/>
    </xf>
    <xf numFmtId="0" fontId="66" fillId="17" borderId="6" xfId="0" applyFont="1" applyFill="1" applyBorder="1" applyAlignment="1">
      <alignment horizontal="left" vertical="top" wrapText="1"/>
    </xf>
    <xf numFmtId="0" fontId="76" fillId="17" borderId="4" xfId="0" applyFont="1" applyFill="1" applyBorder="1"/>
    <xf numFmtId="49" fontId="73" fillId="17" borderId="4" xfId="0" applyNumberFormat="1" applyFont="1" applyFill="1" applyBorder="1" applyAlignment="1">
      <alignment horizontal="center"/>
    </xf>
    <xf numFmtId="49" fontId="73" fillId="17" borderId="4" xfId="0" applyNumberFormat="1" applyFont="1" applyFill="1" applyBorder="1" applyAlignment="1">
      <alignment horizontal="center" wrapText="1"/>
    </xf>
    <xf numFmtId="0" fontId="22" fillId="12" borderId="12" xfId="0" applyFont="1" applyFill="1" applyBorder="1" applyAlignment="1">
      <alignment horizontal="center"/>
    </xf>
    <xf numFmtId="165" fontId="22" fillId="12" borderId="11" xfId="0" applyNumberFormat="1" applyFont="1" applyFill="1" applyBorder="1" applyAlignment="1" applyProtection="1">
      <alignment horizontal="center"/>
      <protection locked="0"/>
    </xf>
    <xf numFmtId="165" fontId="12" fillId="12" borderId="11" xfId="0" applyNumberFormat="1" applyFont="1" applyFill="1" applyBorder="1" applyAlignment="1" applyProtection="1">
      <alignment horizontal="center" wrapText="1"/>
      <protection locked="0"/>
    </xf>
    <xf numFmtId="165" fontId="12" fillId="12" borderId="14" xfId="0" applyNumberFormat="1" applyFont="1" applyFill="1" applyBorder="1" applyAlignment="1" applyProtection="1">
      <alignment horizontal="center" wrapText="1"/>
      <protection locked="0"/>
    </xf>
    <xf numFmtId="0" fontId="12" fillId="12" borderId="2" xfId="0" applyFont="1" applyFill="1" applyBorder="1" applyAlignment="1">
      <alignment horizontal="center" wrapText="1"/>
    </xf>
    <xf numFmtId="165" fontId="23" fillId="16" borderId="24" xfId="0" applyNumberFormat="1" applyFont="1" applyFill="1" applyBorder="1" applyAlignment="1" applyProtection="1">
      <alignment horizontal="center"/>
      <protection locked="0"/>
    </xf>
    <xf numFmtId="0" fontId="23" fillId="16" borderId="24" xfId="0" applyNumberFormat="1" applyFont="1" applyFill="1" applyBorder="1" applyAlignment="1" applyProtection="1">
      <alignment horizontal="center"/>
      <protection locked="0"/>
    </xf>
    <xf numFmtId="165" fontId="23" fillId="16" borderId="27" xfId="0" applyNumberFormat="1" applyFont="1" applyFill="1" applyBorder="1" applyAlignment="1" applyProtection="1">
      <alignment horizontal="center"/>
      <protection locked="0"/>
    </xf>
    <xf numFmtId="0" fontId="23" fillId="16" borderId="27" xfId="0" applyFont="1" applyFill="1" applyBorder="1" applyAlignment="1" applyProtection="1">
      <alignment horizontal="center"/>
      <protection locked="0"/>
    </xf>
    <xf numFmtId="0" fontId="23" fillId="16" borderId="27" xfId="0" applyNumberFormat="1" applyFont="1" applyFill="1" applyBorder="1" applyAlignment="1" applyProtection="1">
      <alignment horizontal="center"/>
      <protection locked="0"/>
    </xf>
    <xf numFmtId="165" fontId="13" fillId="16" borderId="27" xfId="0" applyNumberFormat="1" applyFont="1" applyFill="1" applyBorder="1" applyAlignment="1" applyProtection="1">
      <alignment horizontal="center"/>
      <protection locked="0"/>
    </xf>
    <xf numFmtId="165" fontId="23" fillId="16" borderId="30" xfId="0" applyNumberFormat="1" applyFont="1" applyFill="1" applyBorder="1" applyAlignment="1" applyProtection="1">
      <alignment horizontal="center"/>
      <protection locked="0"/>
    </xf>
    <xf numFmtId="0" fontId="23" fillId="16" borderId="30" xfId="0" applyFont="1" applyFill="1" applyBorder="1" applyAlignment="1" applyProtection="1">
      <alignment horizontal="center"/>
      <protection locked="0"/>
    </xf>
    <xf numFmtId="0" fontId="23" fillId="16" borderId="30" xfId="0" applyNumberFormat="1" applyFont="1" applyFill="1" applyBorder="1" applyAlignment="1" applyProtection="1">
      <alignment horizontal="center"/>
      <protection locked="0"/>
    </xf>
    <xf numFmtId="0" fontId="21" fillId="16" borderId="0" xfId="0" applyFont="1" applyFill="1" applyBorder="1" applyAlignment="1">
      <alignment horizontal="center" vertical="center"/>
    </xf>
    <xf numFmtId="0" fontId="33" fillId="16" borderId="0" xfId="2" applyFont="1" applyFill="1" applyAlignment="1" applyProtection="1"/>
    <xf numFmtId="0" fontId="23" fillId="16" borderId="0" xfId="0" applyNumberFormat="1" applyFont="1" applyFill="1" applyBorder="1" applyAlignment="1" applyProtection="1">
      <alignment horizontal="center" vertical="center"/>
    </xf>
    <xf numFmtId="0" fontId="36" fillId="16" borderId="0" xfId="2" applyFont="1" applyFill="1" applyBorder="1" applyAlignment="1" applyProtection="1"/>
    <xf numFmtId="165" fontId="20" fillId="16" borderId="18" xfId="1" applyNumberFormat="1" applyFont="1" applyFill="1" applyBorder="1" applyAlignment="1" applyProtection="1">
      <alignment horizontal="center" vertical="center"/>
    </xf>
    <xf numFmtId="0" fontId="20" fillId="16" borderId="17" xfId="1" applyNumberFormat="1" applyFont="1" applyFill="1" applyBorder="1" applyAlignment="1" applyProtection="1">
      <alignment horizontal="center" vertical="center"/>
    </xf>
    <xf numFmtId="0" fontId="21" fillId="16" borderId="45" xfId="0" applyFont="1" applyFill="1" applyBorder="1" applyAlignment="1">
      <alignment horizontal="center" vertical="center"/>
    </xf>
    <xf numFmtId="165" fontId="21" fillId="16" borderId="0" xfId="0" applyNumberFormat="1" applyFont="1" applyFill="1" applyAlignment="1" applyProtection="1">
      <alignment horizontal="center" vertical="center"/>
    </xf>
    <xf numFmtId="0" fontId="21" fillId="16" borderId="0" xfId="0" applyNumberFormat="1" applyFont="1" applyFill="1" applyBorder="1" applyAlignment="1" applyProtection="1">
      <alignment horizontal="center" vertical="center"/>
    </xf>
    <xf numFmtId="0" fontId="21" fillId="16" borderId="0" xfId="0" applyFont="1" applyFill="1" applyAlignment="1" applyProtection="1">
      <alignment horizontal="center" vertical="center"/>
    </xf>
    <xf numFmtId="0" fontId="21" fillId="16" borderId="1" xfId="0" applyFont="1" applyFill="1" applyBorder="1" applyAlignment="1" applyProtection="1">
      <alignment horizontal="center" vertical="center"/>
    </xf>
    <xf numFmtId="0" fontId="21" fillId="16" borderId="1" xfId="0" applyNumberFormat="1" applyFont="1" applyFill="1" applyBorder="1" applyAlignment="1" applyProtection="1">
      <alignment horizontal="center" vertical="center"/>
    </xf>
    <xf numFmtId="0" fontId="21" fillId="16" borderId="54" xfId="0" applyFont="1" applyFill="1" applyBorder="1" applyAlignment="1">
      <alignment horizontal="center" vertical="center"/>
    </xf>
    <xf numFmtId="0" fontId="21" fillId="16" borderId="55" xfId="0" applyFont="1" applyFill="1" applyBorder="1" applyAlignment="1">
      <alignment horizontal="center" vertical="center"/>
    </xf>
    <xf numFmtId="0" fontId="21" fillId="16" borderId="0" xfId="0" applyFont="1" applyFill="1" applyBorder="1" applyAlignment="1" applyProtection="1">
      <alignment horizontal="center" vertical="center"/>
    </xf>
    <xf numFmtId="165" fontId="21" fillId="16" borderId="0" xfId="0" applyNumberFormat="1" applyFont="1" applyFill="1" applyBorder="1" applyAlignment="1" applyProtection="1">
      <alignment horizontal="center" vertical="center"/>
    </xf>
    <xf numFmtId="0" fontId="21" fillId="16" borderId="49" xfId="0" applyFont="1" applyFill="1" applyBorder="1" applyAlignment="1">
      <alignment horizontal="center" vertical="center"/>
    </xf>
    <xf numFmtId="165" fontId="20" fillId="16" borderId="20" xfId="1" applyNumberFormat="1" applyFont="1" applyFill="1" applyBorder="1" applyAlignment="1" applyProtection="1">
      <alignment horizontal="center" vertical="center"/>
    </xf>
    <xf numFmtId="0" fontId="20" fillId="16" borderId="1" xfId="1" applyNumberFormat="1" applyFont="1" applyFill="1" applyBorder="1" applyAlignment="1" applyProtection="1">
      <alignment horizontal="center" vertical="center"/>
    </xf>
    <xf numFmtId="0" fontId="21" fillId="16" borderId="56" xfId="0" applyFont="1" applyFill="1" applyBorder="1" applyAlignment="1">
      <alignment horizontal="center" vertical="center"/>
    </xf>
    <xf numFmtId="165" fontId="20" fillId="16" borderId="7" xfId="1" applyNumberFormat="1" applyFont="1" applyFill="1" applyBorder="1" applyAlignment="1" applyProtection="1">
      <alignment horizontal="center" vertical="center"/>
    </xf>
    <xf numFmtId="0" fontId="20" fillId="16" borderId="5" xfId="1" applyNumberFormat="1" applyFont="1" applyFill="1" applyBorder="1" applyAlignment="1" applyProtection="1">
      <alignment horizontal="center" vertical="center"/>
    </xf>
    <xf numFmtId="165" fontId="21" fillId="16" borderId="8" xfId="0" applyNumberFormat="1" applyFont="1" applyFill="1" applyBorder="1" applyAlignment="1" applyProtection="1">
      <alignment horizontal="center" vertical="center"/>
    </xf>
    <xf numFmtId="0" fontId="21" fillId="16" borderId="3" xfId="0" applyNumberFormat="1" applyFont="1" applyFill="1" applyBorder="1" applyAlignment="1" applyProtection="1">
      <alignment horizontal="center" vertical="center"/>
    </xf>
    <xf numFmtId="0" fontId="21" fillId="16" borderId="57" xfId="0" applyFont="1" applyFill="1" applyBorder="1" applyAlignment="1">
      <alignment horizontal="center" vertical="center"/>
    </xf>
    <xf numFmtId="165" fontId="20" fillId="16" borderId="0" xfId="1" applyNumberFormat="1" applyFont="1" applyFill="1" applyBorder="1" applyAlignment="1" applyProtection="1">
      <alignment horizontal="center" vertical="center"/>
    </xf>
    <xf numFmtId="0" fontId="23" fillId="16" borderId="0" xfId="1" applyNumberFormat="1" applyFont="1" applyFill="1" applyBorder="1" applyAlignment="1" applyProtection="1">
      <alignment horizontal="center" vertical="center"/>
    </xf>
    <xf numFmtId="0" fontId="23" fillId="16" borderId="6" xfId="1" applyNumberFormat="1" applyFont="1" applyFill="1" applyBorder="1" applyAlignment="1" applyProtection="1">
      <alignment horizontal="center" vertical="center"/>
    </xf>
    <xf numFmtId="0" fontId="21" fillId="16" borderId="2" xfId="0" applyFont="1" applyFill="1" applyBorder="1" applyAlignment="1">
      <alignment horizontal="center" vertical="center"/>
    </xf>
    <xf numFmtId="0" fontId="21" fillId="16" borderId="6" xfId="0" applyNumberFormat="1" applyFont="1" applyFill="1" applyBorder="1" applyAlignment="1" applyProtection="1">
      <alignment horizontal="center" vertical="center"/>
    </xf>
    <xf numFmtId="0" fontId="21" fillId="16" borderId="0" xfId="0" applyFont="1" applyFill="1" applyAlignment="1">
      <alignment horizontal="center" vertical="center"/>
    </xf>
    <xf numFmtId="0" fontId="23" fillId="14" borderId="0" xfId="0" applyFont="1" applyFill="1" applyBorder="1" applyAlignment="1" applyProtection="1">
      <alignment horizontal="center" vertical="center"/>
      <protection locked="0"/>
    </xf>
    <xf numFmtId="0" fontId="18" fillId="14" borderId="0" xfId="0" applyFont="1" applyFill="1" applyBorder="1" applyAlignment="1">
      <alignment horizontal="center" vertical="center"/>
    </xf>
    <xf numFmtId="0" fontId="13" fillId="14" borderId="0" xfId="0" applyFont="1" applyFill="1" applyBorder="1" applyAlignment="1" applyProtection="1">
      <alignment horizontal="center" vertical="center"/>
      <protection locked="0"/>
    </xf>
    <xf numFmtId="0" fontId="67" fillId="14" borderId="0" xfId="2" applyFont="1" applyFill="1" applyAlignment="1" applyProtection="1"/>
    <xf numFmtId="0" fontId="18" fillId="14" borderId="0" xfId="0" applyFont="1" applyFill="1" applyBorder="1" applyAlignment="1" applyProtection="1">
      <alignment horizontal="center" vertical="center"/>
      <protection locked="0"/>
    </xf>
    <xf numFmtId="0" fontId="33" fillId="14" borderId="0" xfId="2" applyFont="1" applyFill="1" applyBorder="1" applyAlignment="1" applyProtection="1"/>
    <xf numFmtId="0" fontId="33" fillId="14" borderId="0" xfId="2" applyFont="1" applyFill="1" applyAlignment="1" applyProtection="1"/>
    <xf numFmtId="0" fontId="12" fillId="14" borderId="6" xfId="0" applyFont="1" applyFill="1" applyBorder="1" applyAlignment="1" applyProtection="1">
      <alignment wrapText="1"/>
      <protection locked="0"/>
    </xf>
    <xf numFmtId="0" fontId="12" fillId="14" borderId="20" xfId="0" applyFont="1" applyFill="1" applyBorder="1" applyAlignment="1" applyProtection="1">
      <alignment wrapText="1"/>
      <protection locked="0"/>
    </xf>
    <xf numFmtId="0" fontId="21" fillId="14" borderId="19" xfId="0" applyFont="1" applyFill="1" applyBorder="1" applyAlignment="1" applyProtection="1">
      <alignment horizontal="center" vertical="center"/>
      <protection locked="0"/>
    </xf>
    <xf numFmtId="0" fontId="18" fillId="14" borderId="58" xfId="0" applyFont="1" applyFill="1" applyBorder="1" applyAlignment="1" applyProtection="1">
      <alignment horizontal="center" vertical="center"/>
      <protection locked="0"/>
    </xf>
    <xf numFmtId="0" fontId="18" fillId="14" borderId="59" xfId="0" applyFont="1" applyFill="1" applyBorder="1" applyAlignment="1" applyProtection="1">
      <alignment horizontal="center" vertical="center"/>
      <protection locked="0"/>
    </xf>
    <xf numFmtId="0" fontId="18" fillId="14" borderId="65" xfId="0" applyFont="1" applyFill="1" applyBorder="1" applyAlignment="1" applyProtection="1">
      <alignment horizontal="center" vertical="center"/>
      <protection locked="0"/>
    </xf>
    <xf numFmtId="0" fontId="18" fillId="14" borderId="60" xfId="0" applyFont="1" applyFill="1" applyBorder="1" applyAlignment="1" applyProtection="1">
      <alignment horizontal="center" vertical="center"/>
      <protection locked="0"/>
    </xf>
    <xf numFmtId="0" fontId="18" fillId="14" borderId="21" xfId="0" applyFont="1" applyFill="1" applyBorder="1" applyAlignment="1" applyProtection="1">
      <alignment horizontal="left" vertical="center"/>
      <protection locked="0"/>
    </xf>
    <xf numFmtId="0" fontId="18" fillId="14" borderId="59" xfId="0" applyFont="1" applyFill="1" applyBorder="1" applyAlignment="1" applyProtection="1">
      <alignment horizontal="center" vertical="center" wrapText="1"/>
      <protection locked="0"/>
    </xf>
    <xf numFmtId="0" fontId="18" fillId="14" borderId="60" xfId="0" applyFont="1" applyFill="1" applyBorder="1" applyAlignment="1" applyProtection="1">
      <alignment horizontal="center" vertical="center" wrapText="1"/>
      <protection locked="0"/>
    </xf>
    <xf numFmtId="0" fontId="21" fillId="14" borderId="22" xfId="0" applyFont="1" applyFill="1" applyBorder="1" applyAlignment="1" applyProtection="1">
      <alignment horizontal="left" vertical="center"/>
      <protection locked="0"/>
    </xf>
    <xf numFmtId="0" fontId="21" fillId="14" borderId="22" xfId="0" applyFont="1" applyFill="1" applyBorder="1" applyAlignment="1" applyProtection="1">
      <alignment horizontal="left"/>
      <protection locked="0"/>
    </xf>
    <xf numFmtId="0" fontId="21" fillId="14" borderId="38" xfId="0" applyFont="1" applyFill="1" applyBorder="1" applyAlignment="1" applyProtection="1">
      <alignment horizontal="center" vertical="center"/>
      <protection locked="0"/>
    </xf>
    <xf numFmtId="0" fontId="18" fillId="14" borderId="66" xfId="0" applyFont="1" applyFill="1" applyBorder="1" applyAlignment="1" applyProtection="1">
      <alignment horizontal="center" vertical="center"/>
      <protection locked="0"/>
    </xf>
    <xf numFmtId="0" fontId="18" fillId="14" borderId="67" xfId="0" applyFont="1" applyFill="1" applyBorder="1" applyAlignment="1" applyProtection="1">
      <alignment horizontal="center" vertical="center"/>
      <protection locked="0"/>
    </xf>
    <xf numFmtId="0" fontId="18" fillId="14" borderId="68" xfId="0" applyFont="1" applyFill="1" applyBorder="1" applyAlignment="1" applyProtection="1">
      <alignment horizontal="center" vertical="center"/>
      <protection locked="0"/>
    </xf>
    <xf numFmtId="0" fontId="18" fillId="14" borderId="69" xfId="0" applyFont="1" applyFill="1" applyBorder="1" applyAlignment="1" applyProtection="1">
      <alignment horizontal="center" vertical="center"/>
      <protection locked="0"/>
    </xf>
    <xf numFmtId="0" fontId="21" fillId="14" borderId="39" xfId="0" applyFont="1" applyFill="1" applyBorder="1" applyAlignment="1" applyProtection="1">
      <alignment horizontal="left" vertical="center"/>
      <protection locked="0"/>
    </xf>
    <xf numFmtId="0" fontId="21" fillId="14" borderId="40" xfId="0" applyFont="1" applyFill="1" applyBorder="1" applyAlignment="1" applyProtection="1">
      <alignment horizontal="center" vertical="center"/>
      <protection locked="0"/>
    </xf>
    <xf numFmtId="0" fontId="21" fillId="14" borderId="21" xfId="0" applyFont="1" applyFill="1" applyBorder="1" applyAlignment="1" applyProtection="1">
      <alignment horizontal="left"/>
      <protection locked="0"/>
    </xf>
    <xf numFmtId="0" fontId="21" fillId="14" borderId="36" xfId="0" applyFont="1" applyFill="1" applyBorder="1" applyAlignment="1" applyProtection="1">
      <alignment horizontal="center" vertical="center"/>
      <protection locked="0"/>
    </xf>
    <xf numFmtId="0" fontId="18" fillId="14" borderId="70" xfId="0" applyFont="1" applyFill="1" applyBorder="1" applyAlignment="1" applyProtection="1">
      <alignment horizontal="center" vertical="center"/>
      <protection locked="0"/>
    </xf>
    <xf numFmtId="0" fontId="18" fillId="14" borderId="71" xfId="0" applyFont="1" applyFill="1" applyBorder="1" applyAlignment="1" applyProtection="1">
      <alignment horizontal="center" vertical="center" wrapText="1"/>
      <protection locked="0"/>
    </xf>
    <xf numFmtId="0" fontId="18" fillId="14" borderId="72" xfId="0" applyFont="1" applyFill="1" applyBorder="1" applyAlignment="1" applyProtection="1">
      <alignment horizontal="center" vertical="center"/>
      <protection locked="0"/>
    </xf>
    <xf numFmtId="0" fontId="18" fillId="14" borderId="71" xfId="0" applyFont="1" applyFill="1" applyBorder="1" applyAlignment="1" applyProtection="1">
      <alignment horizontal="center" vertical="center"/>
      <protection locked="0"/>
    </xf>
    <xf numFmtId="0" fontId="18" fillId="14" borderId="73" xfId="0" applyFont="1" applyFill="1" applyBorder="1" applyAlignment="1" applyProtection="1">
      <alignment horizontal="center" vertical="center"/>
      <protection locked="0"/>
    </xf>
    <xf numFmtId="0" fontId="21" fillId="14" borderId="37" xfId="0" applyFont="1" applyFill="1" applyBorder="1" applyAlignment="1" applyProtection="1">
      <alignment horizontal="left" vertical="center"/>
      <protection locked="0"/>
    </xf>
    <xf numFmtId="0" fontId="21" fillId="14" borderId="32" xfId="0" applyFont="1" applyFill="1" applyBorder="1" applyAlignment="1" applyProtection="1">
      <alignment horizontal="center" vertical="center"/>
      <protection locked="0"/>
    </xf>
    <xf numFmtId="0" fontId="18" fillId="14" borderId="74" xfId="0" applyFont="1" applyFill="1" applyBorder="1" applyAlignment="1" applyProtection="1">
      <alignment horizontal="center" vertical="center"/>
      <protection locked="0"/>
    </xf>
    <xf numFmtId="0" fontId="18" fillId="14" borderId="75" xfId="0" applyFont="1" applyFill="1" applyBorder="1" applyAlignment="1" applyProtection="1">
      <alignment horizontal="center" vertical="center"/>
      <protection locked="0"/>
    </xf>
    <xf numFmtId="0" fontId="18" fillId="14" borderId="76" xfId="0" applyFont="1" applyFill="1" applyBorder="1" applyAlignment="1" applyProtection="1">
      <alignment horizontal="center" vertical="center"/>
      <protection locked="0"/>
    </xf>
    <xf numFmtId="0" fontId="18" fillId="14" borderId="77" xfId="0" applyFont="1" applyFill="1" applyBorder="1" applyAlignment="1" applyProtection="1">
      <alignment horizontal="center" vertical="center"/>
      <protection locked="0"/>
    </xf>
    <xf numFmtId="0" fontId="21" fillId="14" borderId="33" xfId="0" applyFont="1" applyFill="1" applyBorder="1" applyAlignment="1" applyProtection="1">
      <alignment horizontal="left"/>
      <protection locked="0"/>
    </xf>
    <xf numFmtId="0" fontId="21" fillId="14" borderId="34" xfId="0" applyFont="1" applyFill="1" applyBorder="1" applyAlignment="1" applyProtection="1">
      <alignment horizontal="center" vertical="center"/>
      <protection locked="0"/>
    </xf>
    <xf numFmtId="0" fontId="18" fillId="14" borderId="78" xfId="0" applyFont="1" applyFill="1" applyBorder="1" applyAlignment="1" applyProtection="1">
      <alignment horizontal="center" vertical="center"/>
      <protection locked="0"/>
    </xf>
    <xf numFmtId="0" fontId="18" fillId="14" borderId="80" xfId="0" applyFont="1" applyFill="1" applyBorder="1" applyAlignment="1" applyProtection="1">
      <alignment horizontal="center" vertical="center"/>
      <protection locked="0"/>
    </xf>
    <xf numFmtId="0" fontId="18" fillId="14" borderId="79" xfId="0" applyFont="1" applyFill="1" applyBorder="1" applyAlignment="1" applyProtection="1">
      <alignment horizontal="center" vertical="center"/>
      <protection locked="0"/>
    </xf>
    <xf numFmtId="0" fontId="18" fillId="14" borderId="81" xfId="0" applyFont="1" applyFill="1" applyBorder="1" applyAlignment="1" applyProtection="1">
      <alignment horizontal="center" vertical="center"/>
      <protection locked="0"/>
    </xf>
    <xf numFmtId="0" fontId="21" fillId="14" borderId="35" xfId="0" applyFont="1" applyFill="1" applyBorder="1" applyAlignment="1" applyProtection="1">
      <alignment horizontal="left" vertical="center"/>
      <protection locked="0"/>
    </xf>
    <xf numFmtId="0" fontId="21" fillId="14" borderId="0" xfId="0" applyFont="1" applyFill="1" applyBorder="1" applyAlignment="1" applyProtection="1">
      <alignment horizontal="center" vertical="center"/>
      <protection locked="0"/>
    </xf>
    <xf numFmtId="0" fontId="21" fillId="14" borderId="0" xfId="0" applyFont="1" applyFill="1" applyBorder="1" applyAlignment="1">
      <alignment horizontal="left"/>
    </xf>
    <xf numFmtId="0" fontId="18" fillId="14" borderId="0" xfId="0" applyFont="1" applyFill="1" applyBorder="1" applyAlignment="1" applyProtection="1">
      <alignment horizontal="center" vertical="center" wrapText="1"/>
      <protection locked="0"/>
    </xf>
    <xf numFmtId="0" fontId="18" fillId="14" borderId="82" xfId="0" applyFont="1" applyFill="1" applyBorder="1" applyAlignment="1" applyProtection="1">
      <alignment horizontal="center" vertical="center"/>
      <protection locked="0"/>
    </xf>
    <xf numFmtId="0" fontId="18" fillId="14" borderId="10" xfId="0" applyFont="1" applyFill="1" applyBorder="1" applyAlignment="1" applyProtection="1">
      <alignment horizontal="center" vertical="center" wrapText="1"/>
      <protection locked="0"/>
    </xf>
    <xf numFmtId="0" fontId="18" fillId="14" borderId="10" xfId="0" applyFont="1" applyFill="1" applyBorder="1" applyAlignment="1" applyProtection="1">
      <alignment horizontal="center" vertical="center"/>
      <protection locked="0"/>
    </xf>
    <xf numFmtId="0" fontId="18" fillId="14" borderId="83" xfId="0" applyFont="1" applyFill="1" applyBorder="1" applyAlignment="1" applyProtection="1">
      <alignment horizontal="center" vertical="center" wrapText="1"/>
      <protection locked="0"/>
    </xf>
    <xf numFmtId="0" fontId="21" fillId="14" borderId="15" xfId="0" applyFont="1" applyFill="1" applyBorder="1" applyAlignment="1">
      <alignment horizontal="left"/>
    </xf>
    <xf numFmtId="0" fontId="18" fillId="14" borderId="83" xfId="0" applyFont="1" applyFill="1" applyBorder="1" applyAlignment="1" applyProtection="1">
      <alignment horizontal="center" vertical="center"/>
      <protection locked="0"/>
    </xf>
    <xf numFmtId="0" fontId="21" fillId="14" borderId="15" xfId="0" applyFont="1" applyFill="1" applyBorder="1" applyAlignment="1">
      <alignment horizontal="left" vertical="center"/>
    </xf>
    <xf numFmtId="0" fontId="18" fillId="14" borderId="0" xfId="0" applyFont="1" applyFill="1" applyAlignment="1" applyProtection="1">
      <alignment horizontal="center" vertical="center"/>
      <protection locked="0"/>
    </xf>
    <xf numFmtId="0" fontId="12" fillId="0" borderId="61" xfId="0" applyFont="1" applyFill="1" applyBorder="1" applyAlignment="1" applyProtection="1">
      <alignment horizontal="center" wrapText="1"/>
      <protection locked="0"/>
    </xf>
    <xf numFmtId="0" fontId="12" fillId="0" borderId="62" xfId="0" applyFont="1" applyFill="1" applyBorder="1" applyAlignment="1" applyProtection="1">
      <alignment horizontal="center" wrapText="1"/>
      <protection locked="0"/>
    </xf>
    <xf numFmtId="0" fontId="12" fillId="0" borderId="63" xfId="0" applyFont="1" applyFill="1" applyBorder="1" applyAlignment="1" applyProtection="1">
      <alignment horizontal="center" wrapText="1"/>
      <protection locked="0"/>
    </xf>
    <xf numFmtId="0" fontId="12" fillId="0" borderId="64" xfId="0" applyFont="1" applyFill="1" applyBorder="1" applyAlignment="1" applyProtection="1">
      <alignment horizontal="center" wrapText="1"/>
      <protection locked="0"/>
    </xf>
    <xf numFmtId="0" fontId="26" fillId="0" borderId="2" xfId="0" applyFont="1" applyFill="1" applyBorder="1" applyAlignment="1">
      <alignment horizontal="center" wrapText="1"/>
    </xf>
    <xf numFmtId="0" fontId="61" fillId="16" borderId="2" xfId="0" applyFont="1" applyFill="1" applyBorder="1"/>
    <xf numFmtId="0" fontId="61" fillId="16" borderId="2" xfId="0" applyFont="1" applyFill="1" applyBorder="1" applyAlignment="1">
      <alignment horizontal="center" wrapText="1"/>
    </xf>
    <xf numFmtId="0" fontId="73" fillId="12" borderId="41" xfId="0" applyFont="1" applyFill="1" applyBorder="1"/>
    <xf numFmtId="0" fontId="73" fillId="12" borderId="104" xfId="0" applyFont="1" applyFill="1" applyBorder="1"/>
    <xf numFmtId="0" fontId="51" fillId="17" borderId="0" xfId="0" applyFont="1" applyFill="1" applyBorder="1" applyAlignment="1">
      <alignment horizontal="center"/>
    </xf>
    <xf numFmtId="0" fontId="51" fillId="17" borderId="0" xfId="0" applyFont="1" applyFill="1" applyBorder="1" applyAlignment="1">
      <alignment horizontal="center" wrapText="1"/>
    </xf>
    <xf numFmtId="0" fontId="21" fillId="17" borderId="0" xfId="0" applyFont="1" applyFill="1"/>
    <xf numFmtId="165" fontId="21" fillId="17" borderId="0" xfId="0" applyNumberFormat="1" applyFont="1" applyFill="1" applyAlignment="1" applyProtection="1">
      <alignment horizontal="center"/>
      <protection locked="0"/>
    </xf>
    <xf numFmtId="0" fontId="21" fillId="17" borderId="0" xfId="0" applyFont="1" applyFill="1" applyAlignment="1" applyProtection="1">
      <alignment horizontal="center"/>
      <protection locked="0"/>
    </xf>
    <xf numFmtId="0" fontId="23" fillId="17" borderId="0" xfId="0" applyFont="1" applyFill="1" applyAlignment="1">
      <alignment horizontal="center"/>
    </xf>
    <xf numFmtId="0" fontId="0" fillId="17" borderId="23" xfId="0" applyFill="1" applyBorder="1" applyAlignment="1">
      <alignment horizontal="center"/>
    </xf>
    <xf numFmtId="0" fontId="0" fillId="17" borderId="26" xfId="0" applyFill="1" applyBorder="1" applyAlignment="1">
      <alignment horizontal="center"/>
    </xf>
    <xf numFmtId="0" fontId="23" fillId="17" borderId="26" xfId="0" applyFont="1" applyFill="1" applyBorder="1" applyAlignment="1">
      <alignment horizontal="center"/>
    </xf>
    <xf numFmtId="0" fontId="23" fillId="17" borderId="29" xfId="0" applyFont="1" applyFill="1" applyBorder="1" applyAlignment="1">
      <alignment horizontal="center"/>
    </xf>
    <xf numFmtId="0" fontId="13" fillId="0" borderId="102" xfId="0" applyFont="1" applyFill="1" applyBorder="1" applyAlignment="1"/>
    <xf numFmtId="0" fontId="13" fillId="0" borderId="16" xfId="0" applyFont="1" applyFill="1" applyBorder="1" applyAlignment="1"/>
    <xf numFmtId="0" fontId="13" fillId="0" borderId="103" xfId="0" applyFont="1" applyFill="1" applyBorder="1" applyAlignment="1"/>
    <xf numFmtId="0" fontId="12" fillId="16" borderId="2" xfId="0" applyFont="1" applyFill="1" applyBorder="1" applyAlignment="1" applyProtection="1">
      <alignment horizontal="center" wrapText="1"/>
      <protection locked="0"/>
    </xf>
    <xf numFmtId="0" fontId="23" fillId="12" borderId="0" xfId="0" applyFont="1" applyFill="1" applyBorder="1"/>
    <xf numFmtId="0" fontId="34" fillId="12" borderId="0" xfId="2" applyFont="1" applyFill="1" applyBorder="1" applyAlignment="1" applyProtection="1"/>
    <xf numFmtId="0" fontId="35" fillId="12" borderId="0" xfId="0" applyFont="1" applyFill="1" applyBorder="1"/>
    <xf numFmtId="0" fontId="34" fillId="12" borderId="1" xfId="2" applyFont="1" applyFill="1" applyBorder="1" applyAlignment="1" applyProtection="1">
      <alignment horizontal="center" vertical="center"/>
    </xf>
    <xf numFmtId="0" fontId="35" fillId="12" borderId="0" xfId="0" applyFont="1" applyFill="1" applyBorder="1" applyAlignment="1">
      <alignment horizontal="center" vertical="center"/>
    </xf>
    <xf numFmtId="0" fontId="34" fillId="12" borderId="1" xfId="2" applyFont="1" applyFill="1" applyBorder="1" applyAlignment="1" applyProtection="1"/>
    <xf numFmtId="0" fontId="23" fillId="12" borderId="1" xfId="0" applyFont="1" applyFill="1" applyBorder="1"/>
    <xf numFmtId="0" fontId="32" fillId="12" borderId="1" xfId="2" applyFont="1" applyFill="1" applyBorder="1" applyAlignment="1" applyProtection="1"/>
    <xf numFmtId="0" fontId="21" fillId="12" borderId="1" xfId="0" applyFont="1" applyFill="1" applyBorder="1" applyAlignment="1">
      <alignment horizontal="center" vertical="center"/>
    </xf>
    <xf numFmtId="0" fontId="0" fillId="12" borderId="13" xfId="0" applyFill="1" applyBorder="1"/>
    <xf numFmtId="0" fontId="0" fillId="12" borderId="0" xfId="0" applyFill="1" applyBorder="1"/>
    <xf numFmtId="0" fontId="44" fillId="12" borderId="0" xfId="0" applyFont="1" applyFill="1" applyBorder="1"/>
    <xf numFmtId="0" fontId="59" fillId="12" borderId="98" xfId="0" applyFont="1" applyFill="1" applyBorder="1" applyAlignment="1" applyProtection="1">
      <alignment horizontal="center"/>
      <protection locked="0"/>
    </xf>
    <xf numFmtId="0" fontId="0" fillId="12" borderId="1" xfId="0" applyFill="1" applyBorder="1"/>
    <xf numFmtId="0" fontId="30" fillId="15" borderId="12" xfId="0" applyFont="1" applyFill="1" applyBorder="1" applyAlignment="1"/>
    <xf numFmtId="0" fontId="9" fillId="15" borderId="13" xfId="0" applyFont="1" applyFill="1" applyBorder="1" applyAlignment="1"/>
    <xf numFmtId="0" fontId="0" fillId="15" borderId="13" xfId="0" applyFill="1" applyBorder="1"/>
    <xf numFmtId="14" fontId="70" fillId="15" borderId="14" xfId="0" applyNumberFormat="1" applyFont="1" applyFill="1" applyBorder="1"/>
    <xf numFmtId="0" fontId="26" fillId="0" borderId="13" xfId="0" applyFont="1" applyFill="1" applyBorder="1" applyAlignment="1">
      <alignment horizontal="center"/>
    </xf>
    <xf numFmtId="0" fontId="26" fillId="0" borderId="10" xfId="0" applyNumberFormat="1" applyFont="1" applyFill="1" applyBorder="1" applyAlignment="1">
      <alignment horizontal="center"/>
    </xf>
    <xf numFmtId="1" fontId="26" fillId="0" borderId="4" xfId="0" applyNumberFormat="1" applyFont="1" applyFill="1" applyBorder="1" applyAlignment="1">
      <alignment horizontal="center"/>
    </xf>
    <xf numFmtId="9" fontId="26" fillId="0" borderId="4" xfId="3" applyFont="1" applyFill="1" applyBorder="1" applyAlignment="1">
      <alignment horizontal="center"/>
    </xf>
    <xf numFmtId="0" fontId="26" fillId="0" borderId="4" xfId="3" applyNumberFormat="1" applyFont="1" applyFill="1" applyBorder="1" applyAlignment="1">
      <alignment horizontal="center"/>
    </xf>
    <xf numFmtId="0" fontId="13" fillId="3" borderId="102" xfId="0" applyFont="1" applyFill="1" applyBorder="1" applyAlignment="1"/>
    <xf numFmtId="0" fontId="13" fillId="3" borderId="16" xfId="0" applyFont="1" applyFill="1" applyBorder="1" applyAlignment="1"/>
    <xf numFmtId="17" fontId="84" fillId="3" borderId="0" xfId="0" applyNumberFormat="1" applyFont="1" applyFill="1" applyAlignment="1">
      <alignment horizontal="left"/>
    </xf>
    <xf numFmtId="0" fontId="84" fillId="3" borderId="0" xfId="0" applyFont="1" applyFill="1"/>
    <xf numFmtId="0" fontId="32" fillId="0" borderId="0" xfId="2" applyFont="1" applyAlignment="1" applyProtection="1"/>
    <xf numFmtId="0" fontId="12" fillId="0" borderId="0" xfId="0" applyFont="1" applyAlignment="1">
      <alignment horizontal="left" vertical="top" wrapText="1"/>
    </xf>
    <xf numFmtId="0" fontId="21" fillId="18" borderId="0" xfId="0" applyFont="1" applyFill="1"/>
    <xf numFmtId="0" fontId="44" fillId="0" borderId="1" xfId="0" applyFont="1" applyFill="1" applyBorder="1" applyAlignment="1">
      <alignment horizontal="center" vertical="center"/>
    </xf>
    <xf numFmtId="0" fontId="13" fillId="3" borderId="0" xfId="0" applyFont="1" applyFill="1" applyBorder="1" applyAlignment="1">
      <alignment horizontal="center"/>
    </xf>
    <xf numFmtId="0" fontId="20" fillId="16" borderId="130" xfId="1" applyNumberFormat="1" applyFont="1" applyFill="1" applyBorder="1" applyAlignment="1" applyProtection="1">
      <alignment horizontal="center" vertical="center"/>
    </xf>
    <xf numFmtId="0" fontId="33" fillId="0" borderId="0" xfId="2" applyFont="1" applyFill="1" applyAlignment="1" applyProtection="1"/>
    <xf numFmtId="0" fontId="69" fillId="0" borderId="1" xfId="0" applyFont="1" applyFill="1" applyBorder="1" applyAlignment="1">
      <alignment horizontal="center" vertical="top" wrapText="1"/>
    </xf>
    <xf numFmtId="0" fontId="12" fillId="0" borderId="6" xfId="0" applyFont="1" applyFill="1" applyBorder="1" applyAlignment="1" applyProtection="1">
      <alignment wrapText="1"/>
      <protection locked="0"/>
    </xf>
    <xf numFmtId="0" fontId="21" fillId="0" borderId="0" xfId="0" applyFont="1" applyFill="1" applyBorder="1" applyAlignment="1">
      <alignment horizontal="left"/>
    </xf>
    <xf numFmtId="0" fontId="21" fillId="0" borderId="0" xfId="0" applyFont="1" applyFill="1" applyBorder="1" applyAlignment="1">
      <alignment horizontal="left" vertical="center"/>
    </xf>
    <xf numFmtId="0" fontId="25" fillId="2" borderId="18" xfId="0" applyFont="1" applyFill="1" applyBorder="1" applyAlignment="1">
      <alignment horizontal="center" wrapText="1"/>
    </xf>
    <xf numFmtId="0" fontId="18" fillId="0" borderId="0" xfId="0" applyFont="1" applyFill="1" applyBorder="1" applyAlignment="1" applyProtection="1">
      <alignment horizontal="center" vertical="center"/>
      <protection locked="0"/>
    </xf>
    <xf numFmtId="0" fontId="13" fillId="3" borderId="0" xfId="0" applyFont="1" applyFill="1" applyAlignment="1">
      <alignment horizontal="left" vertical="top" wrapText="1"/>
    </xf>
    <xf numFmtId="0" fontId="13" fillId="0" borderId="0" xfId="0" applyFont="1" applyAlignment="1">
      <alignment horizontal="center" vertical="center" wrapText="1"/>
    </xf>
    <xf numFmtId="0" fontId="13" fillId="0" borderId="0" xfId="0" applyFont="1" applyAlignment="1">
      <alignment horizontal="center" wrapText="1"/>
    </xf>
    <xf numFmtId="0" fontId="13" fillId="0" borderId="0" xfId="0" applyFont="1" applyAlignment="1">
      <alignment horizontal="left" vertical="top" wrapText="1"/>
    </xf>
    <xf numFmtId="0" fontId="13" fillId="0" borderId="0" xfId="0" applyFont="1" applyAlignment="1">
      <alignment horizontal="left" wrapText="1"/>
    </xf>
    <xf numFmtId="0" fontId="12" fillId="0" borderId="0" xfId="0" applyFont="1" applyAlignment="1">
      <alignment horizontal="left" vertical="top" wrapText="1"/>
    </xf>
    <xf numFmtId="0" fontId="13" fillId="3" borderId="0" xfId="0" applyFont="1" applyFill="1" applyBorder="1" applyAlignment="1">
      <alignment horizontal="left" vertical="top" wrapText="1"/>
    </xf>
    <xf numFmtId="0" fontId="13" fillId="3" borderId="6" xfId="0" applyFont="1" applyFill="1" applyBorder="1" applyAlignment="1">
      <alignment horizontal="left" vertical="top" wrapText="1"/>
    </xf>
    <xf numFmtId="0" fontId="13" fillId="3" borderId="12" xfId="0" applyFont="1" applyFill="1" applyBorder="1" applyAlignment="1">
      <alignment horizontal="left" vertical="top" wrapText="1"/>
    </xf>
    <xf numFmtId="0" fontId="13" fillId="3" borderId="13" xfId="0" applyFont="1" applyFill="1" applyBorder="1" applyAlignment="1">
      <alignment horizontal="left" vertical="top" wrapText="1"/>
    </xf>
    <xf numFmtId="0" fontId="13" fillId="3" borderId="4" xfId="0" applyFont="1" applyFill="1" applyBorder="1" applyAlignment="1">
      <alignment horizontal="left" vertical="top" wrapText="1"/>
    </xf>
    <xf numFmtId="0" fontId="13" fillId="3" borderId="14" xfId="0" applyFont="1" applyFill="1" applyBorder="1" applyAlignment="1">
      <alignment horizontal="left" vertical="top" wrapText="1"/>
    </xf>
    <xf numFmtId="0" fontId="13" fillId="0" borderId="0" xfId="0" applyFont="1" applyBorder="1" applyAlignment="1">
      <alignment horizontal="left" vertical="top" wrapText="1"/>
    </xf>
    <xf numFmtId="0" fontId="12" fillId="3" borderId="4" xfId="0" applyFont="1" applyFill="1" applyBorder="1" applyAlignment="1">
      <alignment horizontal="left"/>
    </xf>
    <xf numFmtId="0" fontId="12" fillId="3" borderId="0" xfId="0" applyFont="1" applyFill="1" applyBorder="1" applyAlignment="1">
      <alignment horizontal="left"/>
    </xf>
    <xf numFmtId="0" fontId="13" fillId="3" borderId="0" xfId="0" applyNumberFormat="1" applyFont="1" applyFill="1" applyBorder="1" applyAlignment="1">
      <alignment horizontal="left" vertical="top" wrapText="1"/>
    </xf>
    <xf numFmtId="0" fontId="13" fillId="3" borderId="6" xfId="0" applyNumberFormat="1" applyFont="1" applyFill="1" applyBorder="1" applyAlignment="1">
      <alignment horizontal="left" vertical="top" wrapText="1"/>
    </xf>
    <xf numFmtId="0" fontId="77" fillId="0" borderId="0" xfId="0" applyFont="1" applyBorder="1" applyAlignment="1">
      <alignment horizontal="left" wrapText="1"/>
    </xf>
    <xf numFmtId="0" fontId="81" fillId="0" borderId="13" xfId="0" applyFont="1" applyBorder="1" applyAlignment="1">
      <alignment horizontal="left" wrapText="1"/>
    </xf>
    <xf numFmtId="0" fontId="81" fillId="0" borderId="0" xfId="0" applyFont="1" applyBorder="1" applyAlignment="1">
      <alignment horizontal="left" wrapText="1"/>
    </xf>
    <xf numFmtId="0" fontId="12" fillId="3" borderId="12" xfId="0" applyFont="1" applyFill="1" applyBorder="1" applyAlignment="1">
      <alignment horizontal="left"/>
    </xf>
    <xf numFmtId="0" fontId="12" fillId="3" borderId="13" xfId="0" applyFont="1" applyFill="1" applyBorder="1" applyAlignment="1">
      <alignment horizontal="left"/>
    </xf>
    <xf numFmtId="0" fontId="13" fillId="3" borderId="1" xfId="0" applyFont="1" applyFill="1" applyBorder="1" applyAlignment="1">
      <alignment horizontal="left" vertical="top" wrapText="1"/>
    </xf>
    <xf numFmtId="0" fontId="13" fillId="3" borderId="20" xfId="0" applyFont="1" applyFill="1" applyBorder="1" applyAlignment="1">
      <alignment horizontal="left" vertical="top" wrapText="1"/>
    </xf>
    <xf numFmtId="0" fontId="12" fillId="3" borderId="12" xfId="0" applyFont="1" applyFill="1" applyBorder="1" applyAlignment="1">
      <alignment horizontal="left" vertical="top" wrapText="1"/>
    </xf>
    <xf numFmtId="0" fontId="12" fillId="3" borderId="13" xfId="0" applyFont="1" applyFill="1" applyBorder="1" applyAlignment="1">
      <alignment horizontal="left" vertical="top" wrapText="1"/>
    </xf>
    <xf numFmtId="0" fontId="12" fillId="3" borderId="4" xfId="0" applyFont="1" applyFill="1" applyBorder="1" applyAlignment="1">
      <alignment horizontal="left" vertical="top" wrapText="1"/>
    </xf>
    <xf numFmtId="0" fontId="12" fillId="3" borderId="0" xfId="0" applyFont="1" applyFill="1" applyBorder="1" applyAlignment="1">
      <alignment horizontal="left" vertical="top" wrapText="1"/>
    </xf>
    <xf numFmtId="0" fontId="12" fillId="3" borderId="5" xfId="0" applyFont="1" applyFill="1" applyBorder="1" applyAlignment="1">
      <alignment horizontal="left" vertical="top" wrapText="1"/>
    </xf>
    <xf numFmtId="0" fontId="12" fillId="3" borderId="1" xfId="0" applyFont="1" applyFill="1" applyBorder="1" applyAlignment="1">
      <alignment horizontal="left" vertical="top" wrapText="1"/>
    </xf>
    <xf numFmtId="0" fontId="13" fillId="3" borderId="13" xfId="0" applyFont="1" applyFill="1" applyBorder="1" applyAlignment="1">
      <alignment horizontal="left" wrapText="1"/>
    </xf>
    <xf numFmtId="0" fontId="13" fillId="3" borderId="14" xfId="0" applyFont="1" applyFill="1" applyBorder="1" applyAlignment="1">
      <alignment horizontal="left" wrapText="1"/>
    </xf>
    <xf numFmtId="0" fontId="13" fillId="3" borderId="0" xfId="0" applyFont="1" applyFill="1" applyBorder="1" applyAlignment="1">
      <alignment horizontal="left" wrapText="1"/>
    </xf>
    <xf numFmtId="0" fontId="13" fillId="3" borderId="6" xfId="0" applyFont="1" applyFill="1" applyBorder="1" applyAlignment="1">
      <alignment horizontal="left" wrapText="1"/>
    </xf>
    <xf numFmtId="0" fontId="12" fillId="0" borderId="0" xfId="0" applyFont="1" applyAlignment="1">
      <alignment horizontal="center" vertical="top" wrapText="1"/>
    </xf>
    <xf numFmtId="0" fontId="17" fillId="0" borderId="0" xfId="0" applyFont="1" applyAlignment="1">
      <alignment horizontal="center" vertical="top" wrapText="1"/>
    </xf>
    <xf numFmtId="0" fontId="24" fillId="0" borderId="0" xfId="0" applyFont="1" applyAlignment="1">
      <alignment horizontal="center" vertical="top" wrapText="1"/>
    </xf>
    <xf numFmtId="0" fontId="23" fillId="0" borderId="0" xfId="0" applyFont="1" applyAlignment="1">
      <alignment horizontal="left" vertical="top" wrapText="1"/>
    </xf>
    <xf numFmtId="0" fontId="21" fillId="0" borderId="0" xfId="0" applyFont="1" applyAlignment="1">
      <alignment horizontal="left" vertical="top" wrapText="1"/>
    </xf>
    <xf numFmtId="0" fontId="16" fillId="0" borderId="4" xfId="0" applyFont="1" applyBorder="1" applyAlignment="1">
      <alignment horizontal="left" wrapText="1"/>
    </xf>
    <xf numFmtId="0" fontId="16" fillId="0" borderId="0" xfId="0" applyFont="1" applyBorder="1" applyAlignment="1">
      <alignment horizontal="left" wrapText="1"/>
    </xf>
    <xf numFmtId="0" fontId="16" fillId="0" borderId="6" xfId="0" applyFont="1" applyBorder="1" applyAlignment="1">
      <alignment horizontal="left" wrapText="1"/>
    </xf>
    <xf numFmtId="0" fontId="13" fillId="3" borderId="5" xfId="0" applyFont="1" applyFill="1" applyBorder="1" applyAlignment="1">
      <alignment horizontal="left" vertical="top" wrapText="1"/>
    </xf>
    <xf numFmtId="0" fontId="12" fillId="3" borderId="12" xfId="0" applyFont="1" applyFill="1" applyBorder="1" applyAlignment="1">
      <alignment horizontal="left" vertical="top"/>
    </xf>
    <xf numFmtId="0" fontId="12" fillId="3" borderId="13" xfId="0" applyFont="1" applyFill="1" applyBorder="1" applyAlignment="1">
      <alignment horizontal="left" vertical="top"/>
    </xf>
    <xf numFmtId="0" fontId="37" fillId="12" borderId="0" xfId="0" applyFont="1" applyFill="1" applyAlignment="1">
      <alignment horizontal="center" vertical="center" wrapText="1"/>
    </xf>
    <xf numFmtId="0" fontId="37" fillId="12" borderId="0" xfId="0" applyFont="1" applyFill="1" applyAlignment="1">
      <alignment horizontal="center" vertical="center"/>
    </xf>
    <xf numFmtId="0" fontId="16" fillId="3" borderId="6" xfId="0" applyFont="1" applyFill="1" applyBorder="1" applyAlignment="1">
      <alignment horizontal="center" vertical="center"/>
    </xf>
    <xf numFmtId="17" fontId="12" fillId="0" borderId="0" xfId="0" applyNumberFormat="1" applyFont="1" applyAlignment="1">
      <alignment horizontal="left" vertical="top" wrapText="1"/>
    </xf>
    <xf numFmtId="17" fontId="13" fillId="3" borderId="0" xfId="0" applyNumberFormat="1" applyFont="1" applyFill="1" applyAlignment="1">
      <alignment horizontal="left" vertical="center" wrapText="1"/>
    </xf>
    <xf numFmtId="17" fontId="26" fillId="0" borderId="0" xfId="0" applyNumberFormat="1" applyFont="1" applyAlignment="1">
      <alignment horizontal="left" wrapText="1"/>
    </xf>
    <xf numFmtId="0" fontId="12" fillId="0" borderId="0" xfId="0" applyFont="1" applyAlignment="1">
      <alignment horizontal="left" wrapText="1"/>
    </xf>
    <xf numFmtId="0" fontId="13" fillId="3" borderId="12" xfId="0" applyNumberFormat="1" applyFont="1" applyFill="1" applyBorder="1" applyAlignment="1">
      <alignment horizontal="left" vertical="top" wrapText="1"/>
    </xf>
    <xf numFmtId="0" fontId="13" fillId="3" borderId="13" xfId="0" applyNumberFormat="1" applyFont="1" applyFill="1" applyBorder="1" applyAlignment="1">
      <alignment horizontal="left" vertical="top" wrapText="1"/>
    </xf>
    <xf numFmtId="0" fontId="13" fillId="3" borderId="14" xfId="0" applyNumberFormat="1" applyFont="1" applyFill="1" applyBorder="1" applyAlignment="1">
      <alignment horizontal="left" vertical="top" wrapText="1"/>
    </xf>
    <xf numFmtId="0" fontId="13" fillId="3" borderId="4" xfId="0" applyNumberFormat="1" applyFont="1" applyFill="1" applyBorder="1" applyAlignment="1">
      <alignment horizontal="left" vertical="top" wrapText="1"/>
    </xf>
    <xf numFmtId="0" fontId="13" fillId="3" borderId="5" xfId="0" applyNumberFormat="1" applyFont="1" applyFill="1" applyBorder="1" applyAlignment="1">
      <alignment horizontal="left" vertical="top" wrapText="1"/>
    </xf>
    <xf numFmtId="0" fontId="13" fillId="3" borderId="1" xfId="0" applyNumberFormat="1" applyFont="1" applyFill="1" applyBorder="1" applyAlignment="1">
      <alignment horizontal="left" vertical="top" wrapText="1"/>
    </xf>
    <xf numFmtId="0" fontId="13" fillId="3" borderId="20" xfId="0" applyNumberFormat="1" applyFont="1" applyFill="1" applyBorder="1" applyAlignment="1">
      <alignment horizontal="left" vertical="top" wrapText="1"/>
    </xf>
    <xf numFmtId="0" fontId="16" fillId="3" borderId="20" xfId="0" applyFont="1" applyFill="1" applyBorder="1" applyAlignment="1">
      <alignment horizontal="center" vertical="center"/>
    </xf>
    <xf numFmtId="0" fontId="78" fillId="12" borderId="3" xfId="0" applyFont="1" applyFill="1" applyBorder="1" applyAlignment="1">
      <alignment horizontal="center"/>
    </xf>
    <xf numFmtId="0" fontId="66" fillId="17" borderId="4" xfId="0" applyFont="1" applyFill="1" applyBorder="1" applyAlignment="1">
      <alignment horizontal="left" vertical="top" wrapText="1"/>
    </xf>
    <xf numFmtId="0" fontId="66" fillId="17" borderId="0" xfId="0" applyFont="1" applyFill="1" applyBorder="1" applyAlignment="1">
      <alignment horizontal="left" vertical="top" wrapText="1"/>
    </xf>
    <xf numFmtId="0" fontId="66" fillId="17" borderId="6" xfId="0" applyFont="1" applyFill="1" applyBorder="1" applyAlignment="1">
      <alignment horizontal="left" vertical="top" wrapText="1"/>
    </xf>
    <xf numFmtId="0" fontId="23" fillId="16" borderId="9" xfId="0" applyFont="1" applyFill="1" applyBorder="1" applyAlignment="1" applyProtection="1">
      <alignment horizontal="left"/>
      <protection locked="0"/>
    </xf>
    <xf numFmtId="0" fontId="23" fillId="16" borderId="17" xfId="0" applyFont="1" applyFill="1" applyBorder="1" applyAlignment="1" applyProtection="1">
      <alignment horizontal="left"/>
      <protection locked="0"/>
    </xf>
    <xf numFmtId="0" fontId="23" fillId="16" borderId="18" xfId="0" applyFont="1" applyFill="1" applyBorder="1" applyAlignment="1" applyProtection="1">
      <alignment horizontal="left"/>
      <protection locked="0"/>
    </xf>
    <xf numFmtId="0" fontId="13" fillId="16" borderId="9" xfId="0" applyFont="1" applyFill="1" applyBorder="1" applyAlignment="1" applyProtection="1">
      <alignment horizontal="left"/>
      <protection locked="0"/>
    </xf>
    <xf numFmtId="0" fontId="13" fillId="16" borderId="17" xfId="0" applyFont="1" applyFill="1" applyBorder="1" applyAlignment="1" applyProtection="1">
      <alignment horizontal="left"/>
      <protection locked="0"/>
    </xf>
    <xf numFmtId="0" fontId="13" fillId="16" borderId="18" xfId="0" applyFont="1" applyFill="1" applyBorder="1" applyAlignment="1" applyProtection="1">
      <alignment horizontal="left"/>
      <protection locked="0"/>
    </xf>
    <xf numFmtId="0" fontId="63" fillId="17" borderId="4" xfId="0" applyFont="1" applyFill="1" applyBorder="1" applyAlignment="1">
      <alignment horizontal="left" wrapText="1"/>
    </xf>
    <xf numFmtId="0" fontId="63" fillId="17" borderId="0" xfId="0" applyFont="1" applyFill="1" applyBorder="1" applyAlignment="1">
      <alignment horizontal="left" wrapText="1"/>
    </xf>
    <xf numFmtId="0" fontId="63" fillId="17" borderId="6" xfId="0" applyFont="1" applyFill="1" applyBorder="1" applyAlignment="1">
      <alignment horizontal="left" wrapText="1"/>
    </xf>
    <xf numFmtId="0" fontId="22" fillId="12" borderId="9" xfId="0" applyFont="1" applyFill="1" applyBorder="1" applyAlignment="1">
      <alignment horizontal="center"/>
    </xf>
    <xf numFmtId="0" fontId="22" fillId="12" borderId="17" xfId="0" applyFont="1" applyFill="1" applyBorder="1" applyAlignment="1">
      <alignment horizontal="center"/>
    </xf>
    <xf numFmtId="0" fontId="22" fillId="12" borderId="18" xfId="0" applyFont="1" applyFill="1" applyBorder="1" applyAlignment="1">
      <alignment horizontal="center"/>
    </xf>
    <xf numFmtId="0" fontId="66" fillId="17" borderId="4" xfId="0" applyFont="1" applyFill="1" applyBorder="1" applyAlignment="1">
      <alignment horizontal="left" wrapText="1"/>
    </xf>
    <xf numFmtId="0" fontId="66" fillId="17" borderId="0" xfId="0" applyFont="1" applyFill="1" applyBorder="1" applyAlignment="1">
      <alignment horizontal="left" wrapText="1"/>
    </xf>
    <xf numFmtId="0" fontId="66" fillId="17" borderId="6" xfId="0" applyFont="1" applyFill="1" applyBorder="1" applyAlignment="1">
      <alignment horizontal="left" wrapText="1"/>
    </xf>
    <xf numFmtId="0" fontId="66" fillId="17" borderId="4" xfId="0" applyNumberFormat="1" applyFont="1" applyFill="1" applyBorder="1" applyAlignment="1">
      <alignment horizontal="left" vertical="top" wrapText="1"/>
    </xf>
    <xf numFmtId="0" fontId="66" fillId="17" borderId="0" xfId="0" applyNumberFormat="1" applyFont="1" applyFill="1" applyBorder="1" applyAlignment="1">
      <alignment horizontal="left" vertical="top" wrapText="1"/>
    </xf>
    <xf numFmtId="0" fontId="66" fillId="17" borderId="6" xfId="0" applyNumberFormat="1" applyFont="1" applyFill="1" applyBorder="1" applyAlignment="1">
      <alignment horizontal="left" vertical="top" wrapText="1"/>
    </xf>
    <xf numFmtId="0" fontId="13" fillId="16" borderId="9" xfId="0" applyFont="1" applyFill="1" applyBorder="1" applyAlignment="1" applyProtection="1">
      <alignment horizontal="left" vertical="top" wrapText="1"/>
      <protection locked="0"/>
    </xf>
    <xf numFmtId="0" fontId="66" fillId="16" borderId="17" xfId="0" applyFont="1" applyFill="1" applyBorder="1" applyAlignment="1" applyProtection="1">
      <alignment horizontal="left" vertical="top" wrapText="1"/>
      <protection locked="0"/>
    </xf>
    <xf numFmtId="0" fontId="66" fillId="16" borderId="18" xfId="0" applyFont="1" applyFill="1" applyBorder="1" applyAlignment="1" applyProtection="1">
      <alignment horizontal="left" vertical="top" wrapText="1"/>
      <protection locked="0"/>
    </xf>
    <xf numFmtId="0" fontId="13" fillId="16" borderId="9" xfId="0" applyFont="1" applyFill="1" applyBorder="1" applyAlignment="1" applyProtection="1">
      <alignment horizontal="left" vertical="top"/>
      <protection locked="0"/>
    </xf>
    <xf numFmtId="0" fontId="66" fillId="16" borderId="17" xfId="0" applyFont="1" applyFill="1" applyBorder="1" applyAlignment="1" applyProtection="1">
      <alignment horizontal="left" vertical="top"/>
      <protection locked="0"/>
    </xf>
    <xf numFmtId="0" fontId="66" fillId="16" borderId="18" xfId="0" applyFont="1" applyFill="1" applyBorder="1" applyAlignment="1" applyProtection="1">
      <alignment horizontal="left" vertical="top"/>
      <protection locked="0"/>
    </xf>
    <xf numFmtId="0" fontId="13" fillId="17" borderId="0" xfId="0" applyFont="1" applyFill="1" applyAlignment="1">
      <alignment horizontal="left" vertical="top" wrapText="1"/>
    </xf>
    <xf numFmtId="0" fontId="49" fillId="12" borderId="3" xfId="0" applyFont="1" applyFill="1" applyBorder="1" applyAlignment="1">
      <alignment horizontal="center"/>
    </xf>
    <xf numFmtId="0" fontId="51" fillId="17" borderId="0" xfId="0" applyFont="1" applyFill="1" applyBorder="1" applyAlignment="1">
      <alignment horizontal="center" wrapText="1"/>
    </xf>
    <xf numFmtId="0" fontId="31" fillId="16" borderId="11" xfId="0" applyFont="1" applyFill="1" applyBorder="1" applyAlignment="1">
      <alignment horizontal="center" vertical="top"/>
    </xf>
    <xf numFmtId="0" fontId="31" fillId="16" borderId="10" xfId="0" applyFont="1" applyFill="1" applyBorder="1" applyAlignment="1">
      <alignment horizontal="center" vertical="top"/>
    </xf>
    <xf numFmtId="0" fontId="31" fillId="16" borderId="7" xfId="0" applyFont="1" applyFill="1" applyBorder="1" applyAlignment="1">
      <alignment horizontal="center" vertical="top"/>
    </xf>
    <xf numFmtId="0" fontId="25" fillId="10" borderId="4" xfId="0" applyFont="1" applyFill="1" applyBorder="1" applyAlignment="1">
      <alignment horizontal="center" vertical="center"/>
    </xf>
    <xf numFmtId="0" fontId="25" fillId="10" borderId="0" xfId="0" applyFont="1" applyFill="1" applyBorder="1" applyAlignment="1">
      <alignment horizontal="center" vertical="center"/>
    </xf>
    <xf numFmtId="0" fontId="25" fillId="10" borderId="6" xfId="0" applyFont="1" applyFill="1" applyBorder="1" applyAlignment="1">
      <alignment horizontal="center" vertical="center"/>
    </xf>
    <xf numFmtId="0" fontId="24" fillId="4" borderId="20" xfId="0" applyFont="1" applyFill="1" applyBorder="1" applyAlignment="1">
      <alignment horizontal="center" vertical="center"/>
    </xf>
    <xf numFmtId="0" fontId="24" fillId="4" borderId="7" xfId="0" applyFont="1" applyFill="1" applyBorder="1" applyAlignment="1">
      <alignment horizontal="center" vertical="center"/>
    </xf>
    <xf numFmtId="0" fontId="12" fillId="14" borderId="111" xfId="0" applyFont="1" applyFill="1" applyBorder="1" applyAlignment="1" applyProtection="1">
      <alignment horizontal="center" wrapText="1"/>
      <protection locked="0"/>
    </xf>
    <xf numFmtId="0" fontId="22" fillId="14" borderId="32" xfId="0" applyFont="1" applyFill="1" applyBorder="1" applyAlignment="1" applyProtection="1">
      <alignment horizontal="center" wrapText="1"/>
      <protection locked="0"/>
    </xf>
    <xf numFmtId="0" fontId="31" fillId="16" borderId="2" xfId="0" applyFont="1" applyFill="1" applyBorder="1" applyAlignment="1">
      <alignment horizontal="center" vertical="center"/>
    </xf>
    <xf numFmtId="0" fontId="44" fillId="0" borderId="1" xfId="0" applyFont="1" applyFill="1" applyBorder="1" applyAlignment="1">
      <alignment horizontal="center" vertical="center"/>
    </xf>
    <xf numFmtId="0" fontId="17" fillId="14" borderId="108" xfId="0" applyFont="1" applyFill="1" applyBorder="1" applyAlignment="1" applyProtection="1">
      <alignment horizontal="center" vertical="center"/>
      <protection locked="0"/>
    </xf>
    <xf numFmtId="0" fontId="17" fillId="14" borderId="13" xfId="0" applyFont="1" applyFill="1" applyBorder="1" applyAlignment="1" applyProtection="1">
      <alignment horizontal="center" vertical="center"/>
      <protection locked="0"/>
    </xf>
    <xf numFmtId="0" fontId="17" fillId="14" borderId="109" xfId="0" applyFont="1" applyFill="1" applyBorder="1" applyAlignment="1" applyProtection="1">
      <alignment horizontal="center" vertical="center"/>
      <protection locked="0"/>
    </xf>
    <xf numFmtId="0" fontId="69" fillId="14" borderId="107" xfId="0" applyFont="1" applyFill="1" applyBorder="1" applyAlignment="1">
      <alignment horizontal="center" vertical="top" wrapText="1"/>
    </xf>
    <xf numFmtId="0" fontId="69" fillId="14" borderId="17" xfId="0" applyFont="1" applyFill="1" applyBorder="1" applyAlignment="1">
      <alignment horizontal="center" vertical="top" wrapText="1"/>
    </xf>
    <xf numFmtId="0" fontId="69" fillId="14" borderId="18" xfId="0" applyFont="1" applyFill="1" applyBorder="1" applyAlignment="1">
      <alignment horizontal="center" vertical="top" wrapText="1"/>
    </xf>
    <xf numFmtId="0" fontId="69" fillId="16" borderId="17" xfId="0" applyFont="1" applyFill="1" applyBorder="1" applyAlignment="1">
      <alignment horizontal="center" vertical="top" wrapText="1"/>
    </xf>
    <xf numFmtId="0" fontId="69" fillId="16" borderId="17" xfId="0" applyFont="1" applyFill="1" applyBorder="1" applyAlignment="1">
      <alignment horizontal="center" vertical="top"/>
    </xf>
    <xf numFmtId="0" fontId="69" fillId="16" borderId="110" xfId="0" applyFont="1" applyFill="1" applyBorder="1" applyAlignment="1">
      <alignment horizontal="center" vertical="top"/>
    </xf>
    <xf numFmtId="0" fontId="22" fillId="16" borderId="105" xfId="0" applyFont="1" applyFill="1" applyBorder="1" applyAlignment="1">
      <alignment horizontal="center"/>
    </xf>
    <xf numFmtId="0" fontId="22" fillId="16" borderId="106" xfId="0" applyFont="1" applyFill="1" applyBorder="1" applyAlignment="1">
      <alignment horizontal="center"/>
    </xf>
    <xf numFmtId="165" fontId="22" fillId="16" borderId="12" xfId="0" applyNumberFormat="1" applyFont="1" applyFill="1" applyBorder="1" applyAlignment="1" applyProtection="1">
      <alignment horizontal="center" wrapText="1"/>
    </xf>
    <xf numFmtId="165" fontId="22" fillId="16" borderId="5" xfId="0" applyNumberFormat="1" applyFont="1" applyFill="1" applyBorder="1" applyAlignment="1" applyProtection="1">
      <alignment horizontal="center" wrapText="1"/>
    </xf>
    <xf numFmtId="0" fontId="12" fillId="16" borderId="11" xfId="0" applyNumberFormat="1" applyFont="1" applyFill="1" applyBorder="1" applyAlignment="1" applyProtection="1">
      <alignment horizontal="center" wrapText="1"/>
    </xf>
    <xf numFmtId="0" fontId="12" fillId="16" borderId="7" xfId="0" applyNumberFormat="1" applyFont="1" applyFill="1" applyBorder="1" applyAlignment="1" applyProtection="1">
      <alignment horizontal="center" wrapText="1"/>
    </xf>
    <xf numFmtId="0" fontId="22" fillId="16" borderId="14" xfId="0" applyFont="1" applyFill="1" applyBorder="1" applyAlignment="1">
      <alignment horizontal="center" wrapText="1"/>
    </xf>
    <xf numFmtId="0" fontId="22" fillId="16" borderId="20" xfId="0" applyFont="1" applyFill="1" applyBorder="1" applyAlignment="1">
      <alignment horizontal="center" wrapText="1"/>
    </xf>
    <xf numFmtId="0" fontId="38" fillId="15" borderId="5" xfId="0" applyFont="1" applyFill="1" applyBorder="1" applyAlignment="1">
      <alignment horizontal="center"/>
    </xf>
    <xf numFmtId="0" fontId="38" fillId="15" borderId="1" xfId="0" applyFont="1" applyFill="1" applyBorder="1" applyAlignment="1">
      <alignment horizontal="center"/>
    </xf>
    <xf numFmtId="0" fontId="38" fillId="15" borderId="20" xfId="0" applyFont="1" applyFill="1" applyBorder="1" applyAlignment="1">
      <alignment horizontal="center"/>
    </xf>
    <xf numFmtId="0" fontId="9" fillId="15" borderId="13" xfId="0" applyFont="1" applyFill="1" applyBorder="1" applyAlignment="1">
      <alignment horizontal="center"/>
    </xf>
    <xf numFmtId="0" fontId="38" fillId="15" borderId="4" xfId="0" applyFont="1" applyFill="1" applyBorder="1" applyAlignment="1">
      <alignment horizontal="center"/>
    </xf>
    <xf numFmtId="0" fontId="38" fillId="15" borderId="0" xfId="0" applyFont="1" applyFill="1" applyBorder="1" applyAlignment="1">
      <alignment horizontal="center"/>
    </xf>
    <xf numFmtId="0" fontId="38" fillId="15" borderId="6" xfId="0" applyFont="1" applyFill="1" applyBorder="1" applyAlignment="1">
      <alignment horizontal="center"/>
    </xf>
    <xf numFmtId="0" fontId="10" fillId="15" borderId="4" xfId="0" applyFont="1" applyFill="1" applyBorder="1" applyAlignment="1">
      <alignment horizontal="center"/>
    </xf>
    <xf numFmtId="0" fontId="10" fillId="15" borderId="0" xfId="0" applyFont="1" applyFill="1" applyBorder="1" applyAlignment="1">
      <alignment horizontal="center"/>
    </xf>
    <xf numFmtId="0" fontId="10" fillId="15" borderId="6" xfId="0" applyFont="1" applyFill="1" applyBorder="1" applyAlignment="1">
      <alignment horizontal="center"/>
    </xf>
    <xf numFmtId="0" fontId="61" fillId="16" borderId="2" xfId="0" applyFont="1" applyFill="1" applyBorder="1" applyAlignment="1">
      <alignment horizontal="center"/>
    </xf>
    <xf numFmtId="9" fontId="3" fillId="0" borderId="2" xfId="0" applyNumberFormat="1" applyFont="1" applyBorder="1" applyAlignment="1">
      <alignment horizontal="center" vertical="center"/>
    </xf>
    <xf numFmtId="0" fontId="3" fillId="0" borderId="2" xfId="0" applyFont="1" applyBorder="1" applyAlignment="1">
      <alignment horizontal="center" vertical="center"/>
    </xf>
    <xf numFmtId="0" fontId="3" fillId="0" borderId="2" xfId="0" applyFont="1" applyBorder="1" applyAlignment="1">
      <alignment horizontal="center" vertical="center" wrapText="1"/>
    </xf>
    <xf numFmtId="0" fontId="0" fillId="0" borderId="2" xfId="0" applyBorder="1" applyAlignment="1">
      <alignment horizontal="center" vertical="center" wrapText="1"/>
    </xf>
    <xf numFmtId="0" fontId="1" fillId="0" borderId="2" xfId="0" applyFont="1" applyBorder="1" applyAlignment="1">
      <alignment horizontal="left" vertical="center"/>
    </xf>
    <xf numFmtId="0" fontId="63" fillId="0" borderId="45" xfId="0" applyFont="1" applyBorder="1" applyAlignment="1">
      <alignment horizontal="left"/>
    </xf>
    <xf numFmtId="0" fontId="63" fillId="0" borderId="65" xfId="0" applyFont="1" applyBorder="1" applyAlignment="1">
      <alignment horizontal="left"/>
    </xf>
    <xf numFmtId="0" fontId="63" fillId="0" borderId="91" xfId="0" applyFont="1" applyBorder="1" applyAlignment="1">
      <alignment horizontal="left"/>
    </xf>
    <xf numFmtId="0" fontId="62" fillId="12" borderId="45" xfId="0" applyFont="1" applyFill="1" applyBorder="1" applyAlignment="1">
      <alignment horizontal="left"/>
    </xf>
    <xf numFmtId="0" fontId="62" fillId="12" borderId="65" xfId="0" applyFont="1" applyFill="1" applyBorder="1" applyAlignment="1">
      <alignment horizontal="left"/>
    </xf>
    <xf numFmtId="0" fontId="62" fillId="12" borderId="91" xfId="0" applyFont="1" applyFill="1" applyBorder="1" applyAlignment="1">
      <alignment horizontal="left"/>
    </xf>
    <xf numFmtId="0" fontId="63" fillId="0" borderId="45" xfId="0" applyFont="1" applyBorder="1" applyAlignment="1">
      <alignment horizontal="center"/>
    </xf>
    <xf numFmtId="0" fontId="63" fillId="0" borderId="65" xfId="0" applyFont="1" applyBorder="1" applyAlignment="1">
      <alignment horizontal="center"/>
    </xf>
    <xf numFmtId="0" fontId="63" fillId="0" borderId="91" xfId="0" applyFont="1" applyBorder="1" applyAlignment="1">
      <alignment horizontal="center"/>
    </xf>
    <xf numFmtId="0" fontId="63" fillId="0" borderId="45" xfId="0" applyFont="1" applyBorder="1" applyAlignment="1">
      <alignment horizontal="left" wrapText="1"/>
    </xf>
    <xf numFmtId="0" fontId="63" fillId="0" borderId="65" xfId="0" applyFont="1" applyBorder="1" applyAlignment="1">
      <alignment horizontal="left" wrapText="1"/>
    </xf>
    <xf numFmtId="0" fontId="63" fillId="0" borderId="91" xfId="0" applyFont="1" applyBorder="1" applyAlignment="1">
      <alignment horizontal="left" wrapText="1"/>
    </xf>
    <xf numFmtId="0" fontId="63" fillId="0" borderId="49" xfId="0" applyFont="1" applyBorder="1" applyAlignment="1">
      <alignment horizontal="left" vertical="center" wrapText="1"/>
    </xf>
    <xf numFmtId="0" fontId="63" fillId="0" borderId="72" xfId="0" applyFont="1" applyBorder="1" applyAlignment="1">
      <alignment horizontal="left" vertical="center" wrapText="1"/>
    </xf>
    <xf numFmtId="0" fontId="63" fillId="0" borderId="124" xfId="0" applyFont="1" applyBorder="1" applyAlignment="1">
      <alignment horizontal="left" vertical="center" wrapText="1"/>
    </xf>
    <xf numFmtId="0" fontId="63" fillId="0" borderId="125" xfId="0" applyFont="1" applyBorder="1" applyAlignment="1">
      <alignment horizontal="left" vertical="center" wrapText="1"/>
    </xf>
    <xf numFmtId="0" fontId="63" fillId="0" borderId="0" xfId="0" applyFont="1" applyBorder="1" applyAlignment="1">
      <alignment horizontal="left" vertical="center" wrapText="1"/>
    </xf>
    <xf numFmtId="0" fontId="63" fillId="0" borderId="126" xfId="0" applyFont="1" applyBorder="1" applyAlignment="1">
      <alignment horizontal="left" vertical="center" wrapText="1"/>
    </xf>
    <xf numFmtId="0" fontId="63" fillId="0" borderId="56" xfId="0" applyFont="1" applyBorder="1" applyAlignment="1">
      <alignment horizontal="left" vertical="center" wrapText="1"/>
    </xf>
    <xf numFmtId="0" fontId="63" fillId="0" borderId="76" xfId="0" applyFont="1" applyBorder="1" applyAlignment="1">
      <alignment horizontal="left" vertical="center" wrapText="1"/>
    </xf>
    <xf numFmtId="0" fontId="63" fillId="0" borderId="87" xfId="0" applyFont="1" applyBorder="1" applyAlignment="1">
      <alignment horizontal="left" vertical="center" wrapText="1"/>
    </xf>
    <xf numFmtId="0" fontId="63" fillId="0" borderId="27" xfId="0" applyFont="1" applyBorder="1" applyAlignment="1">
      <alignment horizontal="left" wrapText="1"/>
    </xf>
    <xf numFmtId="0" fontId="29" fillId="0" borderId="93" xfId="0" applyFont="1" applyFill="1" applyBorder="1" applyAlignment="1">
      <alignment horizontal="center" vertical="center"/>
    </xf>
    <xf numFmtId="0" fontId="29" fillId="0" borderId="92" xfId="0" applyFont="1" applyFill="1" applyBorder="1" applyAlignment="1">
      <alignment horizontal="center" vertical="center"/>
    </xf>
    <xf numFmtId="0" fontId="29" fillId="0" borderId="45" xfId="0" applyFont="1" applyFill="1" applyBorder="1" applyAlignment="1">
      <alignment horizontal="center" vertical="center"/>
    </xf>
    <xf numFmtId="0" fontId="29" fillId="0" borderId="65" xfId="0" applyFont="1" applyFill="1" applyBorder="1" applyAlignment="1">
      <alignment horizontal="center" vertical="center"/>
    </xf>
    <xf numFmtId="0" fontId="29" fillId="0" borderId="91" xfId="0" applyFont="1" applyFill="1" applyBorder="1" applyAlignment="1">
      <alignment horizontal="center" vertical="center"/>
    </xf>
    <xf numFmtId="0" fontId="71" fillId="0" borderId="0" xfId="0" applyFont="1" applyBorder="1" applyAlignment="1">
      <alignment horizontal="center"/>
    </xf>
    <xf numFmtId="0" fontId="63" fillId="0" borderId="0" xfId="0" applyFont="1" applyFill="1" applyBorder="1" applyAlignment="1">
      <alignment horizontal="left" wrapText="1"/>
    </xf>
    <xf numFmtId="0" fontId="70" fillId="0" borderId="3" xfId="0" applyFont="1" applyBorder="1" applyAlignment="1">
      <alignment horizontal="center"/>
    </xf>
    <xf numFmtId="0" fontId="78" fillId="0" borderId="0" xfId="0" applyFont="1" applyBorder="1" applyAlignment="1">
      <alignment horizontal="center"/>
    </xf>
    <xf numFmtId="0" fontId="29" fillId="0" borderId="55" xfId="0" applyFont="1" applyFill="1" applyBorder="1" applyAlignment="1">
      <alignment horizontal="center" vertical="center"/>
    </xf>
    <xf numFmtId="0" fontId="29" fillId="0" borderId="63" xfId="0" applyFont="1" applyFill="1" applyBorder="1" applyAlignment="1">
      <alignment horizontal="center" vertical="center"/>
    </xf>
    <xf numFmtId="0" fontId="29" fillId="0" borderId="115" xfId="0" applyFont="1" applyFill="1" applyBorder="1" applyAlignment="1">
      <alignment horizontal="center" vertical="center"/>
    </xf>
    <xf numFmtId="0" fontId="73" fillId="0" borderId="116" xfId="0" applyFont="1" applyBorder="1" applyAlignment="1">
      <alignment horizontal="center" vertical="center"/>
    </xf>
    <xf numFmtId="0" fontId="73" fillId="0" borderId="117" xfId="0" applyFont="1" applyBorder="1" applyAlignment="1">
      <alignment horizontal="center" vertical="center"/>
    </xf>
    <xf numFmtId="0" fontId="29" fillId="0" borderId="118" xfId="0" applyFont="1" applyFill="1" applyBorder="1" applyAlignment="1">
      <alignment horizontal="center" vertical="center"/>
    </xf>
    <xf numFmtId="0" fontId="29" fillId="0" borderId="119" xfId="0" applyFont="1" applyFill="1" applyBorder="1" applyAlignment="1">
      <alignment horizontal="center" vertical="center"/>
    </xf>
    <xf numFmtId="0" fontId="25" fillId="14" borderId="120" xfId="0" applyFont="1" applyFill="1" applyBorder="1" applyAlignment="1">
      <alignment horizontal="center" vertical="center" wrapText="1"/>
    </xf>
    <xf numFmtId="0" fontId="25" fillId="14" borderId="121" xfId="0" applyFont="1" applyFill="1" applyBorder="1" applyAlignment="1">
      <alignment horizontal="center" vertical="center" wrapText="1"/>
    </xf>
    <xf numFmtId="0" fontId="66" fillId="0" borderId="1" xfId="0" applyFont="1" applyBorder="1" applyAlignment="1">
      <alignment horizontal="center"/>
    </xf>
    <xf numFmtId="0" fontId="26" fillId="12" borderId="116" xfId="0" applyFont="1" applyFill="1" applyBorder="1" applyAlignment="1" applyProtection="1">
      <alignment horizontal="center" vertical="center"/>
      <protection locked="0"/>
    </xf>
    <xf numFmtId="0" fontId="26" fillId="12" borderId="122" xfId="0" applyFont="1" applyFill="1" applyBorder="1" applyAlignment="1" applyProtection="1">
      <alignment horizontal="center" vertical="center"/>
      <protection locked="0"/>
    </xf>
    <xf numFmtId="0" fontId="26" fillId="12" borderId="117" xfId="0" applyFont="1" applyFill="1" applyBorder="1" applyAlignment="1" applyProtection="1">
      <alignment horizontal="center" vertical="center"/>
      <protection locked="0"/>
    </xf>
    <xf numFmtId="0" fontId="29" fillId="0" borderId="123" xfId="0" applyFont="1" applyFill="1" applyBorder="1" applyAlignment="1">
      <alignment horizontal="center" vertical="center"/>
    </xf>
    <xf numFmtId="0" fontId="29" fillId="0" borderId="113" xfId="0" applyFont="1" applyFill="1" applyBorder="1" applyAlignment="1">
      <alignment horizontal="center" vertical="center"/>
    </xf>
    <xf numFmtId="0" fontId="63" fillId="0" borderId="0" xfId="0" applyFont="1" applyBorder="1" applyAlignment="1">
      <alignment horizontal="left" wrapText="1"/>
    </xf>
    <xf numFmtId="0" fontId="29" fillId="0" borderId="112" xfId="0" applyFont="1" applyFill="1" applyBorder="1" applyAlignment="1">
      <alignment horizontal="center" vertical="center"/>
    </xf>
    <xf numFmtId="0" fontId="29" fillId="0" borderId="114" xfId="0" applyFont="1" applyFill="1" applyBorder="1" applyAlignment="1">
      <alignment horizontal="center" vertical="center"/>
    </xf>
    <xf numFmtId="0" fontId="29" fillId="0" borderId="96" xfId="0" applyFont="1" applyFill="1" applyBorder="1" applyAlignment="1">
      <alignment horizontal="center" vertical="center"/>
    </xf>
    <xf numFmtId="0" fontId="62" fillId="12" borderId="45" xfId="0" applyFont="1" applyFill="1" applyBorder="1" applyAlignment="1">
      <alignment horizontal="left" wrapText="1"/>
    </xf>
    <xf numFmtId="0" fontId="62" fillId="12" borderId="65" xfId="0" applyFont="1" applyFill="1" applyBorder="1" applyAlignment="1">
      <alignment horizontal="left" wrapText="1"/>
    </xf>
    <xf numFmtId="0" fontId="62" fillId="12" borderId="91" xfId="0" applyFont="1" applyFill="1" applyBorder="1" applyAlignment="1">
      <alignment horizontal="left" wrapText="1"/>
    </xf>
    <xf numFmtId="0" fontId="73" fillId="0" borderId="127" xfId="0" applyFont="1" applyFill="1" applyBorder="1" applyAlignment="1">
      <alignment horizontal="left" vertical="center"/>
    </xf>
    <xf numFmtId="0" fontId="73" fillId="0" borderId="128" xfId="0" applyFont="1" applyFill="1" applyBorder="1" applyAlignment="1">
      <alignment horizontal="left" vertical="center"/>
    </xf>
    <xf numFmtId="0" fontId="73" fillId="0" borderId="129" xfId="0" applyFont="1" applyFill="1" applyBorder="1" applyAlignment="1">
      <alignment horizontal="left" vertical="center"/>
    </xf>
    <xf numFmtId="0" fontId="73" fillId="3" borderId="127" xfId="0" applyFont="1" applyFill="1" applyBorder="1" applyAlignment="1">
      <alignment horizontal="left" vertical="center"/>
    </xf>
    <xf numFmtId="0" fontId="73" fillId="3" borderId="128" xfId="0" applyFont="1" applyFill="1" applyBorder="1" applyAlignment="1">
      <alignment horizontal="left" vertical="center"/>
    </xf>
    <xf numFmtId="0" fontId="73" fillId="3" borderId="129" xfId="0" applyFont="1" applyFill="1" applyBorder="1" applyAlignment="1">
      <alignment horizontal="left" vertical="center"/>
    </xf>
    <xf numFmtId="0" fontId="1" fillId="6" borderId="2" xfId="0" applyFont="1" applyFill="1" applyBorder="1" applyAlignment="1">
      <alignment horizontal="center"/>
    </xf>
    <xf numFmtId="0" fontId="1" fillId="9" borderId="2" xfId="0" applyFont="1" applyFill="1" applyBorder="1" applyAlignment="1">
      <alignment horizontal="center"/>
    </xf>
    <xf numFmtId="0" fontId="8" fillId="0" borderId="11" xfId="0" applyNumberFormat="1" applyFont="1" applyBorder="1" applyAlignment="1">
      <alignment horizontal="center" vertical="center"/>
    </xf>
    <xf numFmtId="0" fontId="8" fillId="0" borderId="10" xfId="0" applyNumberFormat="1" applyFont="1" applyBorder="1" applyAlignment="1">
      <alignment horizontal="center" vertical="center"/>
    </xf>
    <xf numFmtId="0" fontId="8" fillId="0" borderId="13" xfId="0" applyNumberFormat="1" applyFont="1" applyBorder="1" applyAlignment="1">
      <alignment horizontal="center" vertical="center"/>
    </xf>
    <xf numFmtId="0" fontId="8" fillId="0" borderId="0" xfId="0" applyNumberFormat="1" applyFont="1" applyBorder="1" applyAlignment="1">
      <alignment horizontal="center" vertical="center"/>
    </xf>
    <xf numFmtId="0" fontId="8" fillId="0" borderId="13" xfId="0" applyNumberFormat="1" applyFont="1" applyBorder="1" applyAlignment="1">
      <alignment horizontal="center"/>
    </xf>
    <xf numFmtId="0" fontId="8" fillId="0" borderId="0" xfId="0" applyNumberFormat="1" applyFont="1" applyBorder="1" applyAlignment="1">
      <alignment horizontal="center"/>
    </xf>
    <xf numFmtId="0" fontId="8" fillId="0" borderId="1" xfId="0" applyNumberFormat="1" applyFont="1" applyBorder="1" applyAlignment="1">
      <alignment horizontal="center"/>
    </xf>
    <xf numFmtId="0" fontId="8" fillId="0" borderId="11" xfId="0" applyNumberFormat="1" applyFont="1" applyBorder="1" applyAlignment="1">
      <alignment horizontal="center"/>
    </xf>
    <xf numFmtId="0" fontId="8" fillId="0" borderId="10" xfId="0" applyNumberFormat="1" applyFont="1" applyBorder="1" applyAlignment="1">
      <alignment horizontal="center"/>
    </xf>
    <xf numFmtId="164" fontId="22" fillId="0" borderId="2" xfId="0" applyNumberFormat="1" applyFont="1" applyBorder="1" applyAlignment="1">
      <alignment horizontal="center" vertical="center"/>
    </xf>
  </cellXfs>
  <cellStyles count="4">
    <cellStyle name="Bad" xfId="1" builtinId="27"/>
    <cellStyle name="Hyperlink" xfId="2" builtinId="8"/>
    <cellStyle name="Normal" xfId="0" builtinId="0"/>
    <cellStyle name="Percent" xfId="3" builtinId="5"/>
  </cellStyles>
  <dxfs count="17">
    <dxf>
      <font>
        <b val="0"/>
        <i val="0"/>
        <strike val="0"/>
        <condense val="0"/>
        <extend val="0"/>
        <outline val="0"/>
        <shadow val="0"/>
        <u val="none"/>
        <vertAlign val="baseline"/>
        <sz val="14"/>
        <color auto="1"/>
        <name val="Calibri"/>
        <scheme val="none"/>
      </font>
      <numFmt numFmtId="1" formatCode="0"/>
      <fill>
        <patternFill patternType="none">
          <fgColor indexed="64"/>
          <bgColor indexed="65"/>
        </patternFill>
      </fill>
      <alignment horizontal="center" vertical="bottom" textRotation="0" wrapText="0" indent="0" relativeIndent="0" justifyLastLine="0" shrinkToFit="0" mergeCell="0" readingOrder="0"/>
      <border diagonalUp="0" diagonalDown="0">
        <left style="thin">
          <color indexed="55"/>
        </left>
        <right/>
        <top style="thin">
          <color indexed="55"/>
        </top>
        <bottom/>
      </border>
    </dxf>
    <dxf>
      <font>
        <b val="0"/>
        <i val="0"/>
        <strike val="0"/>
        <condense val="0"/>
        <extend val="0"/>
        <outline val="0"/>
        <shadow val="0"/>
        <u val="none"/>
        <vertAlign val="baseline"/>
        <sz val="14"/>
        <color auto="1"/>
        <name val="Calibri"/>
        <scheme val="none"/>
      </font>
      <numFmt numFmtId="1" formatCode="0"/>
      <fill>
        <patternFill patternType="none">
          <fgColor indexed="64"/>
          <bgColor indexed="65"/>
        </patternFill>
      </fill>
      <alignment horizontal="center" vertical="bottom" textRotation="0" wrapText="0" indent="0" relativeIndent="0" justifyLastLine="0" shrinkToFit="0" mergeCell="0" readingOrder="0"/>
      <border diagonalUp="0" diagonalDown="0">
        <left style="thin">
          <color indexed="55"/>
        </left>
        <right style="thin">
          <color indexed="55"/>
        </right>
        <top style="thin">
          <color indexed="55"/>
        </top>
        <bottom/>
      </border>
    </dxf>
    <dxf>
      <font>
        <b val="0"/>
        <i val="0"/>
        <strike val="0"/>
        <condense val="0"/>
        <extend val="0"/>
        <outline val="0"/>
        <shadow val="0"/>
        <u val="none"/>
        <vertAlign val="baseline"/>
        <sz val="14"/>
        <color auto="1"/>
        <name val="Calibri"/>
        <scheme val="none"/>
      </font>
      <numFmt numFmtId="1" formatCode="0"/>
      <fill>
        <patternFill patternType="none">
          <fgColor indexed="64"/>
          <bgColor indexed="65"/>
        </patternFill>
      </fill>
      <alignment horizontal="center" vertical="bottom" textRotation="0" wrapText="0" indent="0" relativeIndent="0" justifyLastLine="0" shrinkToFit="0" mergeCell="0" readingOrder="0"/>
      <border diagonalUp="0" diagonalDown="0">
        <left style="thin">
          <color indexed="55"/>
        </left>
        <right style="thin">
          <color indexed="55"/>
        </right>
        <top style="thin">
          <color indexed="55"/>
        </top>
        <bottom/>
      </border>
    </dxf>
    <dxf>
      <font>
        <b val="0"/>
        <i val="0"/>
        <strike val="0"/>
        <condense val="0"/>
        <extend val="0"/>
        <outline val="0"/>
        <shadow val="0"/>
        <u val="none"/>
        <vertAlign val="baseline"/>
        <sz val="14"/>
        <color auto="1"/>
        <name val="Calibri"/>
        <scheme val="none"/>
      </font>
      <numFmt numFmtId="0" formatCode="General"/>
      <fill>
        <patternFill patternType="solid">
          <fgColor indexed="64"/>
          <bgColor indexed="9"/>
        </patternFill>
      </fill>
      <alignment horizontal="center" vertical="bottom" textRotation="0" wrapText="0" indent="0" relativeIndent="0" justifyLastLine="0" shrinkToFit="0" mergeCell="0" readingOrder="0"/>
      <border diagonalUp="0" diagonalDown="0">
        <left style="thin">
          <color indexed="64"/>
        </left>
        <right/>
        <top style="thin">
          <color indexed="55"/>
        </top>
        <bottom style="thin">
          <color indexed="64"/>
        </bottom>
      </border>
    </dxf>
    <dxf>
      <font>
        <b val="0"/>
        <i val="0"/>
        <strike val="0"/>
        <condense val="0"/>
        <extend val="0"/>
        <outline val="0"/>
        <shadow val="0"/>
        <u val="none"/>
        <vertAlign val="baseline"/>
        <sz val="14"/>
        <color auto="1"/>
        <name val="Calibri"/>
        <scheme val="none"/>
      </font>
      <fill>
        <patternFill patternType="none">
          <fgColor indexed="64"/>
          <bgColor indexed="65"/>
        </patternFill>
      </fill>
      <alignment horizontal="center" vertical="bottom" textRotation="0" wrapText="0" indent="0" relativeIndent="0" justifyLastLine="0" shrinkToFit="0" mergeCell="0" readingOrder="0"/>
    </dxf>
    <dxf>
      <border outline="0">
        <left style="thin">
          <color indexed="64"/>
        </left>
        <bottom style="thin">
          <color indexed="64"/>
        </bottom>
      </border>
    </dxf>
    <dxf>
      <font>
        <b/>
        <i val="0"/>
        <strike val="0"/>
        <condense val="0"/>
        <extend val="0"/>
        <outline val="0"/>
        <shadow val="0"/>
        <u val="none"/>
        <vertAlign val="baseline"/>
        <sz val="14"/>
        <color auto="1"/>
        <name val="Calibri"/>
        <scheme val="none"/>
      </font>
      <fill>
        <patternFill patternType="none">
          <fgColor indexed="64"/>
          <bgColor indexed="65"/>
        </patternFill>
      </fill>
      <alignment horizontal="center" vertical="bottom" textRotation="0" wrapText="1" indent="0" relativeIndent="0" justifyLastLine="0" shrinkToFit="0" mergeCell="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Calibri"/>
        <scheme val="none"/>
      </font>
      <numFmt numFmtId="13" formatCode="0%"/>
      <fill>
        <patternFill patternType="none">
          <fgColor indexed="64"/>
          <bgColor indexed="65"/>
        </patternFill>
      </fill>
      <alignment horizontal="center" vertical="bottom" textRotation="0" wrapText="0" indent="0" relativeIndent="0" justifyLastLine="0" shrinkToFit="0" mergeCell="0" readingOrder="0"/>
      <border diagonalUp="0" diagonalDown="0">
        <left style="thin">
          <color indexed="55"/>
        </left>
        <right/>
        <top style="thin">
          <color indexed="55"/>
        </top>
        <bottom style="thin">
          <color indexed="64"/>
        </bottom>
      </border>
    </dxf>
    <dxf>
      <font>
        <b val="0"/>
        <i val="0"/>
        <strike val="0"/>
        <condense val="0"/>
        <extend val="0"/>
        <outline val="0"/>
        <shadow val="0"/>
        <u val="none"/>
        <vertAlign val="baseline"/>
        <sz val="14"/>
        <color auto="1"/>
        <name val="Calibri"/>
        <scheme val="none"/>
      </font>
      <numFmt numFmtId="0" formatCode="General"/>
      <fill>
        <patternFill patternType="none">
          <fgColor indexed="64"/>
          <bgColor indexed="65"/>
        </patternFill>
      </fill>
      <alignment horizontal="center" vertical="bottom" textRotation="0" wrapText="0" indent="0" relativeIndent="0" justifyLastLine="0" shrinkToFit="0" mergeCell="0" readingOrder="0"/>
      <border diagonalUp="0" diagonalDown="0">
        <left style="thin">
          <color indexed="55"/>
        </left>
        <right style="thin">
          <color indexed="55"/>
        </right>
        <top style="thin">
          <color indexed="55"/>
        </top>
        <bottom style="thin">
          <color indexed="64"/>
        </bottom>
      </border>
    </dxf>
    <dxf>
      <font>
        <b val="0"/>
        <i val="0"/>
        <strike val="0"/>
        <condense val="0"/>
        <extend val="0"/>
        <outline val="0"/>
        <shadow val="0"/>
        <u val="none"/>
        <vertAlign val="baseline"/>
        <sz val="14"/>
        <color auto="1"/>
        <name val="Calibri"/>
        <scheme val="none"/>
      </font>
      <numFmt numFmtId="13" formatCode="0%"/>
      <fill>
        <patternFill patternType="none">
          <fgColor indexed="64"/>
          <bgColor indexed="65"/>
        </patternFill>
      </fill>
      <alignment horizontal="center" vertical="bottom" textRotation="0" wrapText="0" indent="0" relativeIndent="0" justifyLastLine="0" shrinkToFit="0" mergeCell="0" readingOrder="0"/>
      <border diagonalUp="0" diagonalDown="0">
        <left style="thin">
          <color indexed="55"/>
        </left>
        <right style="thin">
          <color indexed="55"/>
        </right>
        <top style="thin">
          <color indexed="55"/>
        </top>
        <bottom style="thin">
          <color indexed="64"/>
        </bottom>
      </border>
    </dxf>
    <dxf>
      <font>
        <b val="0"/>
        <i val="0"/>
        <strike val="0"/>
        <condense val="0"/>
        <extend val="0"/>
        <outline val="0"/>
        <shadow val="0"/>
        <u val="none"/>
        <vertAlign val="baseline"/>
        <sz val="14"/>
        <color auto="1"/>
        <name val="Calibri"/>
        <scheme val="none"/>
      </font>
      <numFmt numFmtId="0" formatCode="General"/>
      <fill>
        <patternFill patternType="none">
          <fgColor indexed="64"/>
          <bgColor indexed="65"/>
        </patternFill>
      </fill>
      <alignment horizontal="center" vertical="bottom" textRotation="0" wrapText="0" indent="0" relativeIndent="0" justifyLastLine="0" shrinkToFit="0" mergeCell="0" readingOrder="0"/>
      <border diagonalUp="0" diagonalDown="0">
        <left style="thin">
          <color indexed="55"/>
        </left>
        <right style="thin">
          <color indexed="55"/>
        </right>
        <top style="thin">
          <color indexed="55"/>
        </top>
        <bottom style="thin">
          <color indexed="64"/>
        </bottom>
      </border>
    </dxf>
    <dxf>
      <font>
        <b val="0"/>
        <i val="0"/>
        <strike val="0"/>
        <condense val="0"/>
        <extend val="0"/>
        <outline val="0"/>
        <shadow val="0"/>
        <u val="none"/>
        <vertAlign val="baseline"/>
        <sz val="14"/>
        <color auto="1"/>
        <name val="Calibri"/>
        <scheme val="none"/>
      </font>
      <numFmt numFmtId="0" formatCode="General"/>
      <fill>
        <patternFill patternType="none">
          <fgColor indexed="64"/>
          <bgColor indexed="65"/>
        </patternFill>
      </fill>
      <alignment horizontal="center" vertical="bottom" textRotation="0" wrapText="0" indent="0" relativeIndent="0" justifyLastLine="0" shrinkToFit="0" mergeCell="0" readingOrder="0"/>
      <border diagonalUp="0" diagonalDown="0">
        <left style="thin">
          <color indexed="55"/>
        </left>
        <right style="thin">
          <color indexed="55"/>
        </right>
        <top style="thin">
          <color indexed="55"/>
        </top>
        <bottom style="thin">
          <color indexed="64"/>
        </bottom>
      </border>
    </dxf>
    <dxf>
      <font>
        <b val="0"/>
        <i val="0"/>
        <strike val="0"/>
        <condense val="0"/>
        <extend val="0"/>
        <outline val="0"/>
        <shadow val="0"/>
        <u val="none"/>
        <vertAlign val="baseline"/>
        <sz val="14"/>
        <color auto="1"/>
        <name val="Calibri"/>
        <scheme val="none"/>
      </font>
      <numFmt numFmtId="0" formatCode="General"/>
      <fill>
        <patternFill patternType="solid">
          <fgColor indexed="64"/>
          <bgColor indexed="9"/>
        </patternFill>
      </fill>
      <alignment horizontal="center" vertical="bottom" textRotation="0" wrapText="0" indent="0" relativeIndent="0" justifyLastLine="0" shrinkToFit="0" mergeCell="0" readingOrder="0"/>
      <border diagonalUp="0" diagonalDown="0">
        <left style="thin">
          <color indexed="64"/>
        </left>
        <right style="thin">
          <color indexed="55"/>
        </right>
        <top style="thin">
          <color indexed="55"/>
        </top>
        <bottom style="thin">
          <color indexed="64"/>
        </bottom>
      </border>
    </dxf>
    <dxf>
      <font>
        <b val="0"/>
        <i val="0"/>
        <strike val="0"/>
        <condense val="0"/>
        <extend val="0"/>
        <outline val="0"/>
        <shadow val="0"/>
        <u val="none"/>
        <vertAlign val="baseline"/>
        <sz val="14"/>
        <color auto="1"/>
        <name val="Calibri"/>
        <scheme val="none"/>
      </font>
      <fill>
        <patternFill patternType="none">
          <fgColor indexed="64"/>
          <bgColor indexed="65"/>
        </patternFill>
      </fill>
      <alignment horizontal="center" vertical="bottom" textRotation="0" wrapText="0" indent="0" relativeIndent="0" justifyLastLine="0" shrinkToFit="0" mergeCell="0" readingOrder="0"/>
    </dxf>
    <dxf>
      <border outline="0">
        <left style="thin">
          <color indexed="64"/>
        </left>
        <right style="thin">
          <color indexed="64"/>
        </right>
        <bottom style="thin">
          <color indexed="64"/>
        </bottom>
      </border>
    </dxf>
    <dxf>
      <font>
        <b val="0"/>
        <i val="0"/>
        <strike val="0"/>
        <condense val="0"/>
        <extend val="0"/>
        <outline val="0"/>
        <shadow val="0"/>
        <u val="none"/>
        <vertAlign val="baseline"/>
        <sz val="14"/>
        <color auto="1"/>
        <name val="Calibri"/>
        <scheme val="none"/>
      </font>
      <fill>
        <patternFill patternType="none">
          <fgColor indexed="64"/>
          <bgColor indexed="65"/>
        </patternFill>
      </fill>
      <alignment horizontal="center" vertical="bottom" textRotation="0" wrapText="0" indent="0" relativeIndent="0" justifyLastLine="0" shrinkToFit="0" mergeCell="0" readingOrder="0"/>
    </dxf>
    <dxf>
      <font>
        <b/>
        <i val="0"/>
        <strike val="0"/>
        <condense val="0"/>
        <extend val="0"/>
        <outline val="0"/>
        <shadow val="0"/>
        <u val="none"/>
        <vertAlign val="baseline"/>
        <sz val="14"/>
        <color auto="1"/>
        <name val="Calibri"/>
        <scheme val="none"/>
      </font>
      <fill>
        <patternFill patternType="none">
          <fgColor indexed="64"/>
          <bgColor indexed="65"/>
        </patternFill>
      </fill>
      <alignment horizontal="center" vertical="bottom" textRotation="0" wrapText="1" indent="0" relativeIndent="0" justifyLastLine="0" shrinkToFit="0" mergeCell="0" readingOrder="0"/>
      <border diagonalUp="0" diagonalDown="0" outline="0">
        <left style="thin">
          <color indexed="64"/>
        </left>
        <right style="thin">
          <color indexed="64"/>
        </right>
        <top/>
        <bottom/>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n-IE"/>
  <c:chart>
    <c:autoTitleDeleted val="1"/>
    <c:plotArea>
      <c:layout>
        <c:manualLayout>
          <c:layoutTarget val="inner"/>
          <c:xMode val="edge"/>
          <c:yMode val="edge"/>
          <c:x val="0.12786013625057752"/>
          <c:y val="0.16442707721236341"/>
          <c:w val="0.77045776619777762"/>
          <c:h val="0.58882962706584763"/>
        </c:manualLayout>
      </c:layout>
      <c:lineChart>
        <c:grouping val="standard"/>
        <c:ser>
          <c:idx val="0"/>
          <c:order val="0"/>
          <c:tx>
            <c:strRef>
              <c:f>Graph_Calculations!$H$2</c:f>
              <c:strCache>
                <c:ptCount val="1"/>
                <c:pt idx="0">
                  <c:v>% Compliance</c:v>
                </c:pt>
              </c:strCache>
            </c:strRef>
          </c:tx>
          <c:spPr>
            <a:ln w="31750">
              <a:solidFill>
                <a:schemeClr val="tx2">
                  <a:lumMod val="75000"/>
                </a:schemeClr>
              </a:solidFill>
            </a:ln>
          </c:spPr>
          <c:marker>
            <c:symbol val="circle"/>
            <c:size val="9"/>
            <c:spPr>
              <a:solidFill>
                <a:schemeClr val="tx2">
                  <a:lumMod val="75000"/>
                </a:schemeClr>
              </a:solidFill>
            </c:spPr>
          </c:marker>
          <c:cat>
            <c:multiLvlStrRef>
              <c:f>Graph_Calculations!$A$3:$B$54</c:f>
              <c:multiLvlStrCache>
                <c:ptCount val="5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lvl>
                <c:lvl>
                  <c:pt idx="0">
                    <c:v>Jan</c:v>
                  </c:pt>
                  <c:pt idx="4">
                    <c:v>Feb</c:v>
                  </c:pt>
                  <c:pt idx="8">
                    <c:v>Mar</c:v>
                  </c:pt>
                  <c:pt idx="12">
                    <c:v>Apr</c:v>
                  </c:pt>
                  <c:pt idx="17">
                    <c:v>May</c:v>
                  </c:pt>
                  <c:pt idx="21">
                    <c:v>Jun</c:v>
                  </c:pt>
                  <c:pt idx="25">
                    <c:v>July</c:v>
                  </c:pt>
                  <c:pt idx="30">
                    <c:v>Aug</c:v>
                  </c:pt>
                  <c:pt idx="34">
                    <c:v>Sept</c:v>
                  </c:pt>
                  <c:pt idx="39">
                    <c:v>Oct</c:v>
                  </c:pt>
                  <c:pt idx="43">
                    <c:v>Nov</c:v>
                  </c:pt>
                  <c:pt idx="47">
                    <c:v>Dec</c:v>
                  </c:pt>
                </c:lvl>
              </c:multiLvlStrCache>
            </c:multiLvlStrRef>
          </c:cat>
          <c:val>
            <c:numRef>
              <c:f>Graph_Calculations!$H$3:$H$54</c:f>
              <c:numCache>
                <c:formatCode>0%</c:formatCode>
                <c:ptCount val="5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numCache>
            </c:numRef>
          </c:val>
        </c:ser>
        <c:marker val="1"/>
        <c:axId val="146220544"/>
        <c:axId val="146305024"/>
      </c:lineChart>
      <c:catAx>
        <c:axId val="146220544"/>
        <c:scaling>
          <c:orientation val="minMax"/>
        </c:scaling>
        <c:axPos val="b"/>
        <c:numFmt formatCode="General" sourceLinked="0"/>
        <c:tickLblPos val="nextTo"/>
        <c:txPr>
          <a:bodyPr rot="0" vert="horz"/>
          <a:lstStyle/>
          <a:p>
            <a:pPr>
              <a:defRPr sz="1400" b="0" i="0" u="none" strike="noStrike" baseline="0">
                <a:solidFill>
                  <a:srgbClr val="000000"/>
                </a:solidFill>
                <a:latin typeface="Calibri"/>
                <a:ea typeface="Calibri"/>
                <a:cs typeface="Calibri"/>
              </a:defRPr>
            </a:pPr>
            <a:endParaRPr lang="en-US"/>
          </a:p>
        </c:txPr>
        <c:crossAx val="146305024"/>
        <c:crosses val="autoZero"/>
        <c:auto val="1"/>
        <c:lblAlgn val="ctr"/>
        <c:lblOffset val="100"/>
        <c:tickLblSkip val="1"/>
        <c:tickMarkSkip val="1"/>
      </c:catAx>
      <c:valAx>
        <c:axId val="146305024"/>
        <c:scaling>
          <c:orientation val="minMax"/>
          <c:max val="1"/>
        </c:scaling>
        <c:axPos val="l"/>
        <c:majorGridlines/>
        <c:title>
          <c:tx>
            <c:rich>
              <a:bodyPr/>
              <a:lstStyle/>
              <a:p>
                <a:pPr>
                  <a:defRPr sz="1600" b="1" i="0" u="none" strike="noStrike" baseline="0">
                    <a:solidFill>
                      <a:srgbClr val="000000"/>
                    </a:solidFill>
                    <a:latin typeface="Calibri"/>
                    <a:ea typeface="Calibri"/>
                    <a:cs typeface="Calibri"/>
                  </a:defRPr>
                </a:pPr>
                <a:r>
                  <a:rPr lang="en-IE"/>
                  <a:t>% Compliance</a:t>
                </a:r>
              </a:p>
            </c:rich>
          </c:tx>
          <c:layout>
            <c:manualLayout>
              <c:xMode val="edge"/>
              <c:yMode val="edge"/>
              <c:x val="3.2482923266704052E-2"/>
              <c:y val="0.29143221335743796"/>
            </c:manualLayout>
          </c:layout>
          <c:spPr>
            <a:noFill/>
            <a:ln w="25400">
              <a:noFill/>
            </a:ln>
          </c:spPr>
        </c:title>
        <c:numFmt formatCode="0%" sourceLinked="1"/>
        <c:tickLblPos val="nextTo"/>
        <c:txPr>
          <a:bodyPr rot="0" vert="horz"/>
          <a:lstStyle/>
          <a:p>
            <a:pPr>
              <a:defRPr sz="1400" b="0" i="0" u="none" strike="noStrike" baseline="0">
                <a:solidFill>
                  <a:srgbClr val="000000"/>
                </a:solidFill>
                <a:latin typeface="Calibri"/>
                <a:ea typeface="Calibri"/>
                <a:cs typeface="Calibri"/>
              </a:defRPr>
            </a:pPr>
            <a:endParaRPr lang="en-US"/>
          </a:p>
        </c:txPr>
        <c:crossAx val="146220544"/>
        <c:crosses val="autoZero"/>
        <c:crossBetween val="between"/>
      </c:valAx>
      <c:spPr>
        <a:ln>
          <a:solidFill>
            <a:schemeClr val="bg1">
              <a:lumMod val="65000"/>
            </a:schemeClr>
          </a:solidFill>
        </a:ln>
      </c:spPr>
    </c:plotArea>
    <c:plotVisOnly val="1"/>
    <c:dispBlanksAs val="zero"/>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11" l="0.70000000000000062" r="0.70000000000000062" t="0.75000000000000611"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IE"/>
  <c:chart>
    <c:autoTitleDeleted val="1"/>
    <c:plotArea>
      <c:layout>
        <c:manualLayout>
          <c:layoutTarget val="inner"/>
          <c:xMode val="edge"/>
          <c:yMode val="edge"/>
          <c:x val="0.12786013625057752"/>
          <c:y val="0.16442707721236341"/>
          <c:w val="0.77045776619777762"/>
          <c:h val="0.58882962706584763"/>
        </c:manualLayout>
      </c:layout>
      <c:lineChart>
        <c:grouping val="standard"/>
        <c:ser>
          <c:idx val="0"/>
          <c:order val="0"/>
          <c:tx>
            <c:strRef>
              <c:f>Graph_Calculations!$M$2</c:f>
              <c:strCache>
                <c:ptCount val="1"/>
                <c:pt idx="0">
                  <c:v>% Compliance</c:v>
                </c:pt>
              </c:strCache>
            </c:strRef>
          </c:tx>
          <c:spPr>
            <a:ln w="31750">
              <a:solidFill>
                <a:schemeClr val="tx2">
                  <a:lumMod val="75000"/>
                </a:schemeClr>
              </a:solidFill>
            </a:ln>
          </c:spPr>
          <c:marker>
            <c:symbol val="circle"/>
            <c:size val="9"/>
            <c:spPr>
              <a:solidFill>
                <a:schemeClr val="tx2">
                  <a:lumMod val="75000"/>
                </a:schemeClr>
              </a:solidFill>
            </c:spPr>
          </c:marker>
          <c:cat>
            <c:multiLvlStrRef>
              <c:f>Graph_Calculations!$A$3:$B$54</c:f>
              <c:multiLvlStrCache>
                <c:ptCount val="5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lvl>
                <c:lvl>
                  <c:pt idx="0">
                    <c:v>Jan</c:v>
                  </c:pt>
                  <c:pt idx="4">
                    <c:v>Feb</c:v>
                  </c:pt>
                  <c:pt idx="8">
                    <c:v>Mar</c:v>
                  </c:pt>
                  <c:pt idx="12">
                    <c:v>Apr</c:v>
                  </c:pt>
                  <c:pt idx="17">
                    <c:v>May</c:v>
                  </c:pt>
                  <c:pt idx="21">
                    <c:v>Jun</c:v>
                  </c:pt>
                  <c:pt idx="25">
                    <c:v>July</c:v>
                  </c:pt>
                  <c:pt idx="30">
                    <c:v>Aug</c:v>
                  </c:pt>
                  <c:pt idx="34">
                    <c:v>Sept</c:v>
                  </c:pt>
                  <c:pt idx="39">
                    <c:v>Oct</c:v>
                  </c:pt>
                  <c:pt idx="43">
                    <c:v>Nov</c:v>
                  </c:pt>
                  <c:pt idx="47">
                    <c:v>Dec</c:v>
                  </c:pt>
                </c:lvl>
              </c:multiLvlStrCache>
            </c:multiLvlStrRef>
          </c:cat>
          <c:val>
            <c:numRef>
              <c:f>Graph_Calculations!$M$3:$M$54</c:f>
              <c:numCache>
                <c:formatCode>0%</c:formatCode>
                <c:ptCount val="5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numCache>
            </c:numRef>
          </c:val>
        </c:ser>
        <c:marker val="1"/>
        <c:axId val="146556800"/>
        <c:axId val="149070208"/>
      </c:lineChart>
      <c:catAx>
        <c:axId val="146556800"/>
        <c:scaling>
          <c:orientation val="minMax"/>
        </c:scaling>
        <c:axPos val="b"/>
        <c:numFmt formatCode="General" sourceLinked="0"/>
        <c:tickLblPos val="nextTo"/>
        <c:txPr>
          <a:bodyPr rot="0" vert="horz"/>
          <a:lstStyle/>
          <a:p>
            <a:pPr>
              <a:defRPr sz="1400" b="0" i="0" u="none" strike="noStrike" baseline="0">
                <a:solidFill>
                  <a:srgbClr val="000000"/>
                </a:solidFill>
                <a:latin typeface="Calibri"/>
                <a:ea typeface="Calibri"/>
                <a:cs typeface="Calibri"/>
              </a:defRPr>
            </a:pPr>
            <a:endParaRPr lang="en-US"/>
          </a:p>
        </c:txPr>
        <c:crossAx val="149070208"/>
        <c:crosses val="autoZero"/>
        <c:auto val="1"/>
        <c:lblAlgn val="ctr"/>
        <c:lblOffset val="100"/>
        <c:tickLblSkip val="1"/>
        <c:tickMarkSkip val="1"/>
      </c:catAx>
      <c:valAx>
        <c:axId val="149070208"/>
        <c:scaling>
          <c:orientation val="minMax"/>
          <c:max val="1"/>
        </c:scaling>
        <c:axPos val="l"/>
        <c:majorGridlines/>
        <c:title>
          <c:tx>
            <c:rich>
              <a:bodyPr/>
              <a:lstStyle/>
              <a:p>
                <a:pPr>
                  <a:defRPr sz="1600" b="1" i="0" u="none" strike="noStrike" baseline="0">
                    <a:solidFill>
                      <a:srgbClr val="000000"/>
                    </a:solidFill>
                    <a:latin typeface="Calibri"/>
                    <a:ea typeface="Calibri"/>
                    <a:cs typeface="Calibri"/>
                  </a:defRPr>
                </a:pPr>
                <a:r>
                  <a:rPr lang="en-IE"/>
                  <a:t>% Compliance</a:t>
                </a:r>
              </a:p>
            </c:rich>
          </c:tx>
          <c:layout>
            <c:manualLayout>
              <c:xMode val="edge"/>
              <c:yMode val="edge"/>
              <c:x val="3.2482872279297283E-2"/>
              <c:y val="0.29143225216114033"/>
            </c:manualLayout>
          </c:layout>
          <c:spPr>
            <a:noFill/>
            <a:ln w="25400">
              <a:noFill/>
            </a:ln>
          </c:spPr>
        </c:title>
        <c:numFmt formatCode="0%" sourceLinked="1"/>
        <c:tickLblPos val="nextTo"/>
        <c:txPr>
          <a:bodyPr rot="0" vert="horz"/>
          <a:lstStyle/>
          <a:p>
            <a:pPr>
              <a:defRPr sz="1400" b="0" i="0" u="none" strike="noStrike" baseline="0">
                <a:solidFill>
                  <a:srgbClr val="000000"/>
                </a:solidFill>
                <a:latin typeface="Calibri"/>
                <a:ea typeface="Calibri"/>
                <a:cs typeface="Calibri"/>
              </a:defRPr>
            </a:pPr>
            <a:endParaRPr lang="en-US"/>
          </a:p>
        </c:txPr>
        <c:crossAx val="146556800"/>
        <c:crosses val="autoZero"/>
        <c:crossBetween val="between"/>
      </c:valAx>
      <c:spPr>
        <a:ln>
          <a:solidFill>
            <a:schemeClr val="bg1">
              <a:lumMod val="65000"/>
            </a:schemeClr>
          </a:solidFill>
        </a:ln>
      </c:spPr>
    </c:plotArea>
    <c:plotVisOnly val="1"/>
    <c:dispBlanksAs val="zero"/>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33" l="0.70000000000000062" r="0.70000000000000062" t="0.75000000000000633"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372</xdr:row>
      <xdr:rowOff>85725</xdr:rowOff>
    </xdr:from>
    <xdr:to>
      <xdr:col>8</xdr:col>
      <xdr:colOff>361950</xdr:colOff>
      <xdr:row>398</xdr:row>
      <xdr:rowOff>123825</xdr:rowOff>
    </xdr:to>
    <xdr:pic>
      <xdr:nvPicPr>
        <xdr:cNvPr id="3056" name="Picture 5"/>
        <xdr:cNvPicPr>
          <a:picLocks noChangeAspect="1" noChangeArrowheads="1"/>
        </xdr:cNvPicPr>
      </xdr:nvPicPr>
      <xdr:blipFill>
        <a:blip xmlns:r="http://schemas.openxmlformats.org/officeDocument/2006/relationships" r:embed="rId1" cstate="print"/>
        <a:srcRect l="1910" t="30440" r="38455" b="10417"/>
        <a:stretch>
          <a:fillRect/>
        </a:stretch>
      </xdr:blipFill>
      <xdr:spPr bwMode="auto">
        <a:xfrm>
          <a:off x="19050" y="66770250"/>
          <a:ext cx="5400675" cy="4248150"/>
        </a:xfrm>
        <a:prstGeom prst="rect">
          <a:avLst/>
        </a:prstGeom>
        <a:noFill/>
        <a:ln w="1">
          <a:noFill/>
          <a:miter lim="800000"/>
          <a:headEnd/>
          <a:tailEnd/>
        </a:ln>
      </xdr:spPr>
    </xdr:pic>
    <xdr:clientData/>
  </xdr:twoCellAnchor>
  <xdr:twoCellAnchor editAs="oneCell">
    <xdr:from>
      <xdr:col>0</xdr:col>
      <xdr:colOff>66675</xdr:colOff>
      <xdr:row>151</xdr:row>
      <xdr:rowOff>104775</xdr:rowOff>
    </xdr:from>
    <xdr:to>
      <xdr:col>8</xdr:col>
      <xdr:colOff>838200</xdr:colOff>
      <xdr:row>158</xdr:row>
      <xdr:rowOff>66675</xdr:rowOff>
    </xdr:to>
    <xdr:pic>
      <xdr:nvPicPr>
        <xdr:cNvPr id="3057" name="Picture 1"/>
        <xdr:cNvPicPr>
          <a:picLocks noChangeAspect="1" noChangeArrowheads="1"/>
        </xdr:cNvPicPr>
      </xdr:nvPicPr>
      <xdr:blipFill>
        <a:blip xmlns:r="http://schemas.openxmlformats.org/officeDocument/2006/relationships" r:embed="rId2" cstate="print"/>
        <a:srcRect t="-230" r="35344" b="83217"/>
        <a:stretch>
          <a:fillRect/>
        </a:stretch>
      </xdr:blipFill>
      <xdr:spPr bwMode="auto">
        <a:xfrm>
          <a:off x="66675" y="26365200"/>
          <a:ext cx="5829300" cy="1095375"/>
        </a:xfrm>
        <a:prstGeom prst="rect">
          <a:avLst/>
        </a:prstGeom>
        <a:noFill/>
        <a:ln w="1">
          <a:noFill/>
          <a:miter lim="800000"/>
          <a:headEnd/>
          <a:tailEnd/>
        </a:ln>
      </xdr:spPr>
    </xdr:pic>
    <xdr:clientData/>
  </xdr:twoCellAnchor>
  <xdr:twoCellAnchor editAs="oneCell">
    <xdr:from>
      <xdr:col>3</xdr:col>
      <xdr:colOff>495300</xdr:colOff>
      <xdr:row>158</xdr:row>
      <xdr:rowOff>47625</xdr:rowOff>
    </xdr:from>
    <xdr:to>
      <xdr:col>6</xdr:col>
      <xdr:colOff>504825</xdr:colOff>
      <xdr:row>171</xdr:row>
      <xdr:rowOff>19050</xdr:rowOff>
    </xdr:to>
    <xdr:pic>
      <xdr:nvPicPr>
        <xdr:cNvPr id="3058" name="Picture 2"/>
        <xdr:cNvPicPr>
          <a:picLocks noChangeAspect="1" noChangeArrowheads="1"/>
        </xdr:cNvPicPr>
      </xdr:nvPicPr>
      <xdr:blipFill>
        <a:blip xmlns:r="http://schemas.openxmlformats.org/officeDocument/2006/relationships" r:embed="rId3" cstate="print"/>
        <a:srcRect l="42317" t="29436" r="35043" b="35080"/>
        <a:stretch>
          <a:fillRect/>
        </a:stretch>
      </xdr:blipFill>
      <xdr:spPr bwMode="auto">
        <a:xfrm>
          <a:off x="2505075" y="27441525"/>
          <a:ext cx="1838325" cy="2105025"/>
        </a:xfrm>
        <a:prstGeom prst="rect">
          <a:avLst/>
        </a:prstGeom>
        <a:noFill/>
        <a:ln w="1">
          <a:noFill/>
          <a:miter lim="800000"/>
          <a:headEnd/>
          <a:tailEnd/>
        </a:ln>
      </xdr:spPr>
    </xdr:pic>
    <xdr:clientData/>
  </xdr:twoCellAnchor>
  <xdr:twoCellAnchor>
    <xdr:from>
      <xdr:col>6</xdr:col>
      <xdr:colOff>609600</xdr:colOff>
      <xdr:row>160</xdr:row>
      <xdr:rowOff>133349</xdr:rowOff>
    </xdr:from>
    <xdr:to>
      <xdr:col>8</xdr:col>
      <xdr:colOff>0</xdr:colOff>
      <xdr:row>162</xdr:row>
      <xdr:rowOff>142875</xdr:rowOff>
    </xdr:to>
    <xdr:sp macro="" textlink="">
      <xdr:nvSpPr>
        <xdr:cNvPr id="17" name="Left Arrow 16"/>
        <xdr:cNvSpPr/>
      </xdr:nvSpPr>
      <xdr:spPr>
        <a:xfrm>
          <a:off x="4638675" y="11820524"/>
          <a:ext cx="666750" cy="3333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IE"/>
        </a:p>
      </xdr:txBody>
    </xdr:sp>
    <xdr:clientData/>
  </xdr:twoCellAnchor>
  <xdr:twoCellAnchor>
    <xdr:from>
      <xdr:col>4</xdr:col>
      <xdr:colOff>447676</xdr:colOff>
      <xdr:row>150</xdr:row>
      <xdr:rowOff>142875</xdr:rowOff>
    </xdr:from>
    <xdr:to>
      <xdr:col>5</xdr:col>
      <xdr:colOff>114301</xdr:colOff>
      <xdr:row>153</xdr:row>
      <xdr:rowOff>19050</xdr:rowOff>
    </xdr:to>
    <xdr:sp macro="" textlink="">
      <xdr:nvSpPr>
        <xdr:cNvPr id="20" name="Down Arrow 19"/>
        <xdr:cNvSpPr/>
      </xdr:nvSpPr>
      <xdr:spPr>
        <a:xfrm>
          <a:off x="3200401" y="26241375"/>
          <a:ext cx="304800" cy="3619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IE"/>
        </a:p>
      </xdr:txBody>
    </xdr:sp>
    <xdr:clientData/>
  </xdr:twoCellAnchor>
  <xdr:twoCellAnchor>
    <xdr:from>
      <xdr:col>7</xdr:col>
      <xdr:colOff>1</xdr:colOff>
      <xdr:row>152</xdr:row>
      <xdr:rowOff>114300</xdr:rowOff>
    </xdr:from>
    <xdr:to>
      <xdr:col>7</xdr:col>
      <xdr:colOff>200025</xdr:colOff>
      <xdr:row>154</xdr:row>
      <xdr:rowOff>47625</xdr:rowOff>
    </xdr:to>
    <xdr:sp macro="" textlink="">
      <xdr:nvSpPr>
        <xdr:cNvPr id="22" name="Down Arrow 21"/>
        <xdr:cNvSpPr/>
      </xdr:nvSpPr>
      <xdr:spPr>
        <a:xfrm>
          <a:off x="4667251" y="25850850"/>
          <a:ext cx="200024" cy="2571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IE"/>
        </a:p>
      </xdr:txBody>
    </xdr:sp>
    <xdr:clientData/>
  </xdr:twoCellAnchor>
  <xdr:twoCellAnchor>
    <xdr:from>
      <xdr:col>5</xdr:col>
      <xdr:colOff>581024</xdr:colOff>
      <xdr:row>169</xdr:row>
      <xdr:rowOff>57149</xdr:rowOff>
    </xdr:from>
    <xdr:to>
      <xdr:col>7</xdr:col>
      <xdr:colOff>514349</xdr:colOff>
      <xdr:row>171</xdr:row>
      <xdr:rowOff>9525</xdr:rowOff>
    </xdr:to>
    <xdr:sp macro="" textlink="">
      <xdr:nvSpPr>
        <xdr:cNvPr id="23" name="Left Arrow 22"/>
        <xdr:cNvSpPr/>
      </xdr:nvSpPr>
      <xdr:spPr>
        <a:xfrm>
          <a:off x="3971924" y="15182849"/>
          <a:ext cx="1209675" cy="3048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IE"/>
        </a:p>
      </xdr:txBody>
    </xdr:sp>
    <xdr:clientData/>
  </xdr:twoCellAnchor>
  <xdr:twoCellAnchor>
    <xdr:from>
      <xdr:col>1</xdr:col>
      <xdr:colOff>257175</xdr:colOff>
      <xdr:row>397</xdr:row>
      <xdr:rowOff>57150</xdr:rowOff>
    </xdr:from>
    <xdr:to>
      <xdr:col>2</xdr:col>
      <xdr:colOff>0</xdr:colOff>
      <xdr:row>400</xdr:row>
      <xdr:rowOff>85725</xdr:rowOff>
    </xdr:to>
    <xdr:sp macro="" textlink="">
      <xdr:nvSpPr>
        <xdr:cNvPr id="19" name="Up Arrow 18"/>
        <xdr:cNvSpPr/>
      </xdr:nvSpPr>
      <xdr:spPr>
        <a:xfrm>
          <a:off x="1028700" y="52063650"/>
          <a:ext cx="447675" cy="514350"/>
        </a:xfrm>
        <a:prstGeom prst="upArrow">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IE"/>
        </a:p>
      </xdr:txBody>
    </xdr:sp>
    <xdr:clientData/>
  </xdr:twoCellAnchor>
  <xdr:twoCellAnchor>
    <xdr:from>
      <xdr:col>5</xdr:col>
      <xdr:colOff>409575</xdr:colOff>
      <xdr:row>397</xdr:row>
      <xdr:rowOff>47625</xdr:rowOff>
    </xdr:from>
    <xdr:to>
      <xdr:col>6</xdr:col>
      <xdr:colOff>219075</xdr:colOff>
      <xdr:row>400</xdr:row>
      <xdr:rowOff>76200</xdr:rowOff>
    </xdr:to>
    <xdr:sp macro="" textlink="">
      <xdr:nvSpPr>
        <xdr:cNvPr id="25" name="Up Arrow 24"/>
        <xdr:cNvSpPr/>
      </xdr:nvSpPr>
      <xdr:spPr>
        <a:xfrm>
          <a:off x="3800475" y="52054125"/>
          <a:ext cx="447675" cy="514350"/>
        </a:xfrm>
        <a:prstGeom prst="upArrow">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IE"/>
        </a:p>
      </xdr:txBody>
    </xdr:sp>
    <xdr:clientData/>
  </xdr:twoCellAnchor>
  <xdr:twoCellAnchor>
    <xdr:from>
      <xdr:col>0</xdr:col>
      <xdr:colOff>571500</xdr:colOff>
      <xdr:row>400</xdr:row>
      <xdr:rowOff>85723</xdr:rowOff>
    </xdr:from>
    <xdr:to>
      <xdr:col>2</xdr:col>
      <xdr:colOff>476250</xdr:colOff>
      <xdr:row>403</xdr:row>
      <xdr:rowOff>133349</xdr:rowOff>
    </xdr:to>
    <xdr:sp macro="" textlink="">
      <xdr:nvSpPr>
        <xdr:cNvPr id="26" name="Rectangle 25"/>
        <xdr:cNvSpPr/>
      </xdr:nvSpPr>
      <xdr:spPr>
        <a:xfrm>
          <a:off x="571500" y="52577998"/>
          <a:ext cx="1381125" cy="533401"/>
        </a:xfrm>
        <a:prstGeom prst="rect">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IE" sz="1100" b="1"/>
            <a:t>2. Monthly Average % Compliance Table</a:t>
          </a:r>
        </a:p>
      </xdr:txBody>
    </xdr:sp>
    <xdr:clientData/>
  </xdr:twoCellAnchor>
  <xdr:twoCellAnchor>
    <xdr:from>
      <xdr:col>4</xdr:col>
      <xdr:colOff>600075</xdr:colOff>
      <xdr:row>400</xdr:row>
      <xdr:rowOff>76198</xdr:rowOff>
    </xdr:from>
    <xdr:to>
      <xdr:col>7</xdr:col>
      <xdr:colOff>66675</xdr:colOff>
      <xdr:row>406</xdr:row>
      <xdr:rowOff>19050</xdr:rowOff>
    </xdr:to>
    <xdr:sp macro="" textlink="">
      <xdr:nvSpPr>
        <xdr:cNvPr id="29" name="Rectangle 28"/>
        <xdr:cNvSpPr/>
      </xdr:nvSpPr>
      <xdr:spPr>
        <a:xfrm>
          <a:off x="3381375" y="60979048"/>
          <a:ext cx="1409700" cy="914402"/>
        </a:xfrm>
        <a:prstGeom prst="rect">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IE" sz="1100" b="1"/>
            <a:t>3. Monthly</a:t>
          </a:r>
          <a:r>
            <a:rPr lang="en-IE" sz="1100" b="1" baseline="0"/>
            <a:t> Average % Compliance of Individual Care Bundle Elements</a:t>
          </a:r>
          <a:endParaRPr lang="en-IE" sz="1100" b="1"/>
        </a:p>
      </xdr:txBody>
    </xdr:sp>
    <xdr:clientData/>
  </xdr:twoCellAnchor>
  <xdr:twoCellAnchor>
    <xdr:from>
      <xdr:col>7</xdr:col>
      <xdr:colOff>0</xdr:colOff>
      <xdr:row>381</xdr:row>
      <xdr:rowOff>28575</xdr:rowOff>
    </xdr:from>
    <xdr:to>
      <xdr:col>8</xdr:col>
      <xdr:colOff>866775</xdr:colOff>
      <xdr:row>385</xdr:row>
      <xdr:rowOff>152400</xdr:rowOff>
    </xdr:to>
    <xdr:grpSp>
      <xdr:nvGrpSpPr>
        <xdr:cNvPr id="3067" name="Group 29"/>
        <xdr:cNvGrpSpPr>
          <a:grpSpLocks/>
        </xdr:cNvGrpSpPr>
      </xdr:nvGrpSpPr>
      <xdr:grpSpPr bwMode="auto">
        <a:xfrm>
          <a:off x="4667250" y="68170425"/>
          <a:ext cx="1504950" cy="771525"/>
          <a:chOff x="4724400" y="57854850"/>
          <a:chExt cx="1514475" cy="771525"/>
        </a:xfrm>
      </xdr:grpSpPr>
      <xdr:sp macro="" textlink="">
        <xdr:nvSpPr>
          <xdr:cNvPr id="18" name="Left Arrow 17"/>
          <xdr:cNvSpPr/>
        </xdr:nvSpPr>
        <xdr:spPr>
          <a:xfrm>
            <a:off x="4724400" y="57854850"/>
            <a:ext cx="658895" cy="447675"/>
          </a:xfrm>
          <a:prstGeom prst="leftArrow">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IE"/>
          </a:p>
        </xdr:txBody>
      </xdr:sp>
      <xdr:sp macro="" textlink="">
        <xdr:nvSpPr>
          <xdr:cNvPr id="28" name="Rectangle 27"/>
          <xdr:cNvSpPr/>
        </xdr:nvSpPr>
        <xdr:spPr>
          <a:xfrm>
            <a:off x="5275118" y="57969150"/>
            <a:ext cx="963757" cy="657225"/>
          </a:xfrm>
          <a:prstGeom prst="rect">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IE" sz="1100" b="1"/>
              <a:t>1. Compliance Chart</a:t>
            </a:r>
          </a:p>
        </xdr:txBody>
      </xdr:sp>
    </xdr:grpSp>
    <xdr:clientData/>
  </xdr:twoCellAnchor>
  <xdr:twoCellAnchor editAs="oneCell">
    <xdr:from>
      <xdr:col>0</xdr:col>
      <xdr:colOff>28575</xdr:colOff>
      <xdr:row>441</xdr:row>
      <xdr:rowOff>114300</xdr:rowOff>
    </xdr:from>
    <xdr:to>
      <xdr:col>5</xdr:col>
      <xdr:colOff>533400</xdr:colOff>
      <xdr:row>459</xdr:row>
      <xdr:rowOff>9525</xdr:rowOff>
    </xdr:to>
    <xdr:pic>
      <xdr:nvPicPr>
        <xdr:cNvPr id="3068" name="Picture 6"/>
        <xdr:cNvPicPr>
          <a:picLocks noChangeAspect="1" noChangeArrowheads="1"/>
        </xdr:cNvPicPr>
      </xdr:nvPicPr>
      <xdr:blipFill>
        <a:blip xmlns:r="http://schemas.openxmlformats.org/officeDocument/2006/relationships" r:embed="rId4" cstate="print"/>
        <a:srcRect l="2866" t="45023" r="58073" b="17824"/>
        <a:stretch>
          <a:fillRect/>
        </a:stretch>
      </xdr:blipFill>
      <xdr:spPr bwMode="auto">
        <a:xfrm>
          <a:off x="28575" y="78047850"/>
          <a:ext cx="3733800" cy="2809875"/>
        </a:xfrm>
        <a:prstGeom prst="rect">
          <a:avLst/>
        </a:prstGeom>
        <a:noFill/>
        <a:ln w="1">
          <a:noFill/>
          <a:miter lim="800000"/>
          <a:headEnd/>
          <a:tailEnd/>
        </a:ln>
      </xdr:spPr>
    </xdr:pic>
    <xdr:clientData/>
  </xdr:twoCellAnchor>
  <xdr:twoCellAnchor editAs="oneCell">
    <xdr:from>
      <xdr:col>0</xdr:col>
      <xdr:colOff>114300</xdr:colOff>
      <xdr:row>498</xdr:row>
      <xdr:rowOff>28575</xdr:rowOff>
    </xdr:from>
    <xdr:to>
      <xdr:col>6</xdr:col>
      <xdr:colOff>495300</xdr:colOff>
      <xdr:row>516</xdr:row>
      <xdr:rowOff>85725</xdr:rowOff>
    </xdr:to>
    <xdr:pic>
      <xdr:nvPicPr>
        <xdr:cNvPr id="3069" name="Picture 7"/>
        <xdr:cNvPicPr>
          <a:picLocks noChangeAspect="1" noChangeArrowheads="1"/>
        </xdr:cNvPicPr>
      </xdr:nvPicPr>
      <xdr:blipFill>
        <a:blip xmlns:r="http://schemas.openxmlformats.org/officeDocument/2006/relationships" r:embed="rId5" cstate="print"/>
        <a:srcRect l="43056" t="45023" r="18663" b="18982"/>
        <a:stretch>
          <a:fillRect/>
        </a:stretch>
      </xdr:blipFill>
      <xdr:spPr bwMode="auto">
        <a:xfrm>
          <a:off x="114300" y="87706200"/>
          <a:ext cx="4219575" cy="3143250"/>
        </a:xfrm>
        <a:prstGeom prst="rect">
          <a:avLst/>
        </a:prstGeom>
        <a:noFill/>
        <a:ln w="1">
          <a:solidFill>
            <a:srgbClr val="7F7F7F"/>
          </a:solidFill>
          <a:miter lim="800000"/>
          <a:headEnd/>
          <a:tailEnd/>
        </a:ln>
      </xdr:spPr>
    </xdr:pic>
    <xdr:clientData/>
  </xdr:twoCellAnchor>
  <xdr:twoCellAnchor editAs="oneCell">
    <xdr:from>
      <xdr:col>0</xdr:col>
      <xdr:colOff>57150</xdr:colOff>
      <xdr:row>541</xdr:row>
      <xdr:rowOff>66675</xdr:rowOff>
    </xdr:from>
    <xdr:to>
      <xdr:col>8</xdr:col>
      <xdr:colOff>0</xdr:colOff>
      <xdr:row>566</xdr:row>
      <xdr:rowOff>28575</xdr:rowOff>
    </xdr:to>
    <xdr:pic>
      <xdr:nvPicPr>
        <xdr:cNvPr id="3070" name="Picture 9"/>
        <xdr:cNvPicPr>
          <a:picLocks noChangeAspect="1" noChangeArrowheads="1"/>
        </xdr:cNvPicPr>
      </xdr:nvPicPr>
      <xdr:blipFill>
        <a:blip xmlns:r="http://schemas.openxmlformats.org/officeDocument/2006/relationships" r:embed="rId6" cstate="print"/>
        <a:srcRect l="2518" t="20486" r="31337" b="8913"/>
        <a:stretch>
          <a:fillRect/>
        </a:stretch>
      </xdr:blipFill>
      <xdr:spPr bwMode="auto">
        <a:xfrm>
          <a:off x="57150" y="95240475"/>
          <a:ext cx="5000625" cy="4248150"/>
        </a:xfrm>
        <a:prstGeom prst="rect">
          <a:avLst/>
        </a:prstGeom>
        <a:noFill/>
        <a:ln w="1">
          <a:solidFill>
            <a:srgbClr val="7F7F7F"/>
          </a:solidFill>
          <a:miter lim="800000"/>
          <a:headEnd/>
          <a:tailEnd/>
        </a:ln>
      </xdr:spPr>
    </xdr:pic>
    <xdr:clientData/>
  </xdr:twoCellAnchor>
  <xdr:twoCellAnchor>
    <xdr:from>
      <xdr:col>7</xdr:col>
      <xdr:colOff>209550</xdr:colOff>
      <xdr:row>273</xdr:row>
      <xdr:rowOff>123825</xdr:rowOff>
    </xdr:from>
    <xdr:to>
      <xdr:col>8</xdr:col>
      <xdr:colOff>19050</xdr:colOff>
      <xdr:row>275</xdr:row>
      <xdr:rowOff>57150</xdr:rowOff>
    </xdr:to>
    <xdr:sp macro="" textlink="">
      <xdr:nvSpPr>
        <xdr:cNvPr id="15" name="Right Arrow 14"/>
        <xdr:cNvSpPr/>
      </xdr:nvSpPr>
      <xdr:spPr>
        <a:xfrm rot="10800000">
          <a:off x="4876800" y="48015525"/>
          <a:ext cx="447675" cy="2571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IE"/>
        </a:p>
      </xdr:txBody>
    </xdr:sp>
    <xdr:clientData/>
  </xdr:twoCellAnchor>
  <xdr:twoCellAnchor editAs="oneCell">
    <xdr:from>
      <xdr:col>0</xdr:col>
      <xdr:colOff>104775</xdr:colOff>
      <xdr:row>261</xdr:row>
      <xdr:rowOff>19050</xdr:rowOff>
    </xdr:from>
    <xdr:to>
      <xdr:col>6</xdr:col>
      <xdr:colOff>457200</xdr:colOff>
      <xdr:row>278</xdr:row>
      <xdr:rowOff>142875</xdr:rowOff>
    </xdr:to>
    <xdr:pic>
      <xdr:nvPicPr>
        <xdr:cNvPr id="156672" name="Picture 12"/>
        <xdr:cNvPicPr>
          <a:picLocks noChangeAspect="1" noChangeArrowheads="1"/>
        </xdr:cNvPicPr>
      </xdr:nvPicPr>
      <xdr:blipFill>
        <a:blip xmlns:r="http://schemas.openxmlformats.org/officeDocument/2006/relationships" r:embed="rId7" cstate="print"/>
        <a:srcRect l="2257" t="41750" r="44270" b="11458"/>
        <a:stretch>
          <a:fillRect/>
        </a:stretch>
      </xdr:blipFill>
      <xdr:spPr bwMode="auto">
        <a:xfrm>
          <a:off x="104775" y="46186725"/>
          <a:ext cx="4191000" cy="2876550"/>
        </a:xfrm>
        <a:prstGeom prst="rect">
          <a:avLst/>
        </a:prstGeom>
        <a:noFill/>
        <a:ln w="1">
          <a:noFill/>
          <a:miter lim="800000"/>
          <a:headEnd/>
          <a:tailEnd/>
        </a:ln>
      </xdr:spPr>
    </xdr:pic>
    <xdr:clientData/>
  </xdr:twoCellAnchor>
  <xdr:twoCellAnchor>
    <xdr:from>
      <xdr:col>0</xdr:col>
      <xdr:colOff>695325</xdr:colOff>
      <xdr:row>274</xdr:row>
      <xdr:rowOff>9526</xdr:rowOff>
    </xdr:from>
    <xdr:to>
      <xdr:col>7</xdr:col>
      <xdr:colOff>104775</xdr:colOff>
      <xdr:row>274</xdr:row>
      <xdr:rowOff>152400</xdr:rowOff>
    </xdr:to>
    <xdr:sp macro="" textlink="">
      <xdr:nvSpPr>
        <xdr:cNvPr id="16" name="Rounded Rectangle 15"/>
        <xdr:cNvSpPr/>
      </xdr:nvSpPr>
      <xdr:spPr>
        <a:xfrm>
          <a:off x="695325" y="48063151"/>
          <a:ext cx="4076700" cy="142874"/>
        </a:xfrm>
        <a:prstGeom prst="round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en-IE"/>
        </a:p>
      </xdr:txBody>
    </xdr:sp>
    <xdr:clientData/>
  </xdr:twoCellAnchor>
  <xdr:twoCellAnchor editAs="oneCell">
    <xdr:from>
      <xdr:col>0</xdr:col>
      <xdr:colOff>114300</xdr:colOff>
      <xdr:row>258</xdr:row>
      <xdr:rowOff>104775</xdr:rowOff>
    </xdr:from>
    <xdr:to>
      <xdr:col>6</xdr:col>
      <xdr:colOff>466725</xdr:colOff>
      <xdr:row>260</xdr:row>
      <xdr:rowOff>142875</xdr:rowOff>
    </xdr:to>
    <xdr:pic>
      <xdr:nvPicPr>
        <xdr:cNvPr id="156674" name="Picture 12"/>
        <xdr:cNvPicPr>
          <a:picLocks noChangeAspect="1" noChangeArrowheads="1"/>
        </xdr:cNvPicPr>
      </xdr:nvPicPr>
      <xdr:blipFill>
        <a:blip xmlns:r="http://schemas.openxmlformats.org/officeDocument/2006/relationships" r:embed="rId7" cstate="print"/>
        <a:srcRect l="2257" t="21297" r="44270" b="72815"/>
        <a:stretch>
          <a:fillRect/>
        </a:stretch>
      </xdr:blipFill>
      <xdr:spPr bwMode="auto">
        <a:xfrm>
          <a:off x="114300" y="45786675"/>
          <a:ext cx="4191000" cy="361950"/>
        </a:xfrm>
        <a:prstGeom prst="rect">
          <a:avLst/>
        </a:prstGeom>
        <a:noFill/>
        <a:ln w="1">
          <a:noFill/>
          <a:miter lim="800000"/>
          <a:headEnd/>
          <a:tailEnd/>
        </a:ln>
      </xdr:spPr>
    </xdr:pic>
    <xdr:clientData/>
  </xdr:twoCellAnchor>
  <xdr:twoCellAnchor editAs="oneCell">
    <xdr:from>
      <xdr:col>0</xdr:col>
      <xdr:colOff>76200</xdr:colOff>
      <xdr:row>296</xdr:row>
      <xdr:rowOff>9525</xdr:rowOff>
    </xdr:from>
    <xdr:to>
      <xdr:col>8</xdr:col>
      <xdr:colOff>800100</xdr:colOff>
      <xdr:row>309</xdr:row>
      <xdr:rowOff>142875</xdr:rowOff>
    </xdr:to>
    <xdr:pic>
      <xdr:nvPicPr>
        <xdr:cNvPr id="156675" name="Picture 809"/>
        <xdr:cNvPicPr>
          <a:picLocks noChangeAspect="1" noChangeArrowheads="1"/>
        </xdr:cNvPicPr>
      </xdr:nvPicPr>
      <xdr:blipFill>
        <a:blip xmlns:r="http://schemas.openxmlformats.org/officeDocument/2006/relationships" r:embed="rId8" cstate="print"/>
        <a:srcRect l="2170" t="33449" r="11545" b="16087"/>
        <a:stretch>
          <a:fillRect/>
        </a:stretch>
      </xdr:blipFill>
      <xdr:spPr bwMode="auto">
        <a:xfrm>
          <a:off x="76200" y="52235100"/>
          <a:ext cx="6029325" cy="2609850"/>
        </a:xfrm>
        <a:prstGeom prst="rect">
          <a:avLst/>
        </a:prstGeom>
        <a:noFill/>
        <a:ln w="1">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762000</xdr:colOff>
      <xdr:row>6</xdr:row>
      <xdr:rowOff>19050</xdr:rowOff>
    </xdr:from>
    <xdr:to>
      <xdr:col>13</xdr:col>
      <xdr:colOff>1247775</xdr:colOff>
      <xdr:row>24</xdr:row>
      <xdr:rowOff>95250</xdr:rowOff>
    </xdr:to>
    <xdr:graphicFrame macro="">
      <xdr:nvGraphicFramePr>
        <xdr:cNvPr id="5215"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301625</xdr:colOff>
      <xdr:row>6</xdr:row>
      <xdr:rowOff>0</xdr:rowOff>
    </xdr:from>
    <xdr:ext cx="9302750" cy="692151"/>
    <xdr:sp macro="" textlink="$S$9">
      <xdr:nvSpPr>
        <xdr:cNvPr id="7" name="TextBox 6"/>
        <xdr:cNvSpPr txBox="1"/>
      </xdr:nvSpPr>
      <xdr:spPr>
        <a:xfrm>
          <a:off x="2111375" y="2498724"/>
          <a:ext cx="9302750" cy="692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rtl="0">
            <a:defRPr sz="1000"/>
          </a:pPr>
          <a:fld id="{EB961B88-C57F-4CC1-B140-77E42281D6E1}" type="TxLink">
            <a:rPr lang="en-IE" sz="1800" b="1" i="0" u="none" strike="noStrike" baseline="0">
              <a:solidFill>
                <a:srgbClr val="000000"/>
              </a:solidFill>
              <a:latin typeface="Calibri"/>
              <a:cs typeface="Calibri"/>
            </a:rPr>
            <a:pPr algn="ctr" rtl="0">
              <a:defRPr sz="1000"/>
            </a:pPr>
            <a:t> Bundle Compliance Chart for: 
</a:t>
          </a:fld>
          <a:endParaRPr lang="en-IE" sz="1800" b="1" i="0" u="none" strike="noStrike" baseline="0">
            <a:solidFill>
              <a:srgbClr val="000000"/>
            </a:solidFill>
            <a:latin typeface="Calibri"/>
            <a:cs typeface="Calibri"/>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xdr:col>
      <xdr:colOff>238125</xdr:colOff>
      <xdr:row>11</xdr:row>
      <xdr:rowOff>47625</xdr:rowOff>
    </xdr:from>
    <xdr:to>
      <xdr:col>13</xdr:col>
      <xdr:colOff>1047750</xdr:colOff>
      <xdr:row>29</xdr:row>
      <xdr:rowOff>0</xdr:rowOff>
    </xdr:to>
    <xdr:graphicFrame macro="">
      <xdr:nvGraphicFramePr>
        <xdr:cNvPr id="7310"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492125</xdr:colOff>
      <xdr:row>11</xdr:row>
      <xdr:rowOff>31750</xdr:rowOff>
    </xdr:from>
    <xdr:ext cx="9302750" cy="692151"/>
    <xdr:sp macro="" textlink="$S$17">
      <xdr:nvSpPr>
        <xdr:cNvPr id="3" name="TextBox 2"/>
        <xdr:cNvSpPr txBox="1"/>
      </xdr:nvSpPr>
      <xdr:spPr>
        <a:xfrm>
          <a:off x="2476500" y="3000375"/>
          <a:ext cx="9302750" cy="692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rtl="0">
            <a:defRPr sz="1000"/>
          </a:pPr>
          <a:fld id="{8D512F32-DC9F-4BB3-967D-09950316255A}" type="TxLink">
            <a:rPr lang="en-US" sz="1800" b="1" i="0" u="none" strike="noStrike" baseline="0">
              <a:solidFill>
                <a:srgbClr val="000000"/>
              </a:solidFill>
              <a:latin typeface="Calibri"/>
              <a:cs typeface="Calibri"/>
            </a:rPr>
            <a:pPr algn="ctr" rtl="0">
              <a:defRPr sz="1000"/>
            </a:pPr>
            <a:t> Care Bundle Compliance Chart: , </a:t>
          </a:fld>
          <a:endParaRPr lang="en-IE" sz="2800" b="1" i="0" u="none" strike="noStrike" baseline="0">
            <a:solidFill>
              <a:srgbClr val="000000"/>
            </a:solidFill>
            <a:latin typeface="Calibri"/>
            <a:cs typeface="Calibri"/>
          </a:endParaRPr>
        </a:p>
      </xdr:txBody>
    </xdr:sp>
    <xdr:clientData/>
  </xdr:oneCellAnchor>
  <xdr:twoCellAnchor>
    <xdr:from>
      <xdr:col>9</xdr:col>
      <xdr:colOff>476250</xdr:colOff>
      <xdr:row>2</xdr:row>
      <xdr:rowOff>114300</xdr:rowOff>
    </xdr:from>
    <xdr:to>
      <xdr:col>10</xdr:col>
      <xdr:colOff>723900</xdr:colOff>
      <xdr:row>4</xdr:row>
      <xdr:rowOff>76199</xdr:rowOff>
    </xdr:to>
    <xdr:sp macro="" textlink="">
      <xdr:nvSpPr>
        <xdr:cNvPr id="4" name="Right Arrow 3"/>
        <xdr:cNvSpPr/>
      </xdr:nvSpPr>
      <xdr:spPr>
        <a:xfrm>
          <a:off x="8115300" y="114300"/>
          <a:ext cx="1104900" cy="514349"/>
        </a:xfrm>
        <a:prstGeom prst="rightArrow">
          <a:avLst/>
        </a:prstGeom>
        <a:solidFill>
          <a:schemeClr val="accent2">
            <a:lumMod val="60000"/>
            <a:lumOff val="40000"/>
          </a:schemeClr>
        </a:solidFill>
        <a:ln>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endParaRPr lang="en-IE"/>
        </a:p>
      </xdr:txBody>
    </xdr:sp>
    <xdr:clientData/>
  </xdr:twoCellAnchor>
</xdr:wsDr>
</file>

<file path=xl/tables/table1.xml><?xml version="1.0" encoding="utf-8"?>
<table xmlns="http://schemas.openxmlformats.org/spreadsheetml/2006/main" id="1" name="Table1" displayName="Table1" ref="B29:H42" totalsRowShown="0" headerRowDxfId="16" dataDxfId="15" tableBorderDxfId="14">
  <tableColumns count="7">
    <tableColumn id="1" name="Month" dataDxfId="13"/>
    <tableColumn id="2" name="Total number of care bundles completed" dataDxfId="12">
      <calculatedColumnFormula>SUM(C18:C29)</calculatedColumnFormula>
    </tableColumn>
    <tableColumn id="3" name="Average number of patients surveyed" dataDxfId="11">
      <calculatedColumnFormula>AVERAGE(D18:D29)</calculatedColumnFormula>
    </tableColumn>
    <tableColumn id="4" name="Average number of patients with the device" dataDxfId="10">
      <calculatedColumnFormula>AVERAGE(E18:E29)</calculatedColumnFormula>
    </tableColumn>
    <tableColumn id="5" name="Average device usage (%)" dataDxfId="9">
      <calculatedColumnFormula>AVERAGE(F18:F29)</calculatedColumnFormula>
    </tableColumn>
    <tableColumn id="6" name="Average number 100% compliant" dataDxfId="8">
      <calculatedColumnFormula>ROUND(AVERAGE(G18:G29),0)</calculatedColumnFormula>
    </tableColumn>
    <tableColumn id="8" name="Average percentage 100% compliant" dataDxfId="7">
      <calculatedColumnFormula>AVERAGE(H18:H29)</calculatedColumnFormula>
    </tableColumn>
  </tableColumns>
  <tableStyleInfo showFirstColumn="0" showLastColumn="0" showRowStripes="1" showColumnStripes="0"/>
</table>
</file>

<file path=xl/tables/table2.xml><?xml version="1.0" encoding="utf-8"?>
<table xmlns="http://schemas.openxmlformats.org/spreadsheetml/2006/main" id="2" name="Table13" displayName="Table13" ref="C33:G46" totalsRowShown="0" headerRowDxfId="6" tableBorderDxfId="5">
  <tableColumns count="5">
    <tableColumn id="1" name="Month" dataDxfId="4"/>
    <tableColumn id="2" name="Total number of care bundles completed" dataDxfId="3">
      <calculatedColumnFormula>SUM(D22:D33)</calculatedColumnFormula>
    </tableColumn>
    <tableColumn id="4" name="Average number of patients with device" dataDxfId="2">
      <calculatedColumnFormula>IF(ISERROR(AVERAGE(E22:E33)),"",AVERAGE(E22:E33))</calculatedColumnFormula>
    </tableColumn>
    <tableColumn id="6" name="Average number 100% compliant" dataDxfId="1">
      <calculatedColumnFormula>IF(ISERROR(AVERAGE(F22:F33)),"",ROUND(AVERAGE(F22:F33),0))</calculatedColumnFormula>
    </tableColumn>
    <tableColumn id="8" name="Average percentage 100% compliant" dataDxfId="0">
      <calculatedColumnFormula>IF(ISERROR(AVERAGE(G22:G33)),"",AVERAGE(G22:G33))</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hpsc.ie/A-Z/MicrobiologyAntimicrobialResistance/InfectionControlandHAI/Guidelines/File,4115,en.pdf" TargetMode="External"/><Relationship Id="rId7" Type="http://schemas.openxmlformats.org/officeDocument/2006/relationships/printerSettings" Target="../printerSettings/printerSettings1.bin"/><Relationship Id="rId2" Type="http://schemas.openxmlformats.org/officeDocument/2006/relationships/hyperlink" Target="http://www.hpsc.ie/A-Z/MicrobiologyAntimicrobialResistance/InfectionControlandHAI/Guidelines/File,12530,en.pdf" TargetMode="External"/><Relationship Id="rId1" Type="http://schemas.openxmlformats.org/officeDocument/2006/relationships/hyperlink" Target="http://www.hpsc.ie/A-Z/MicrobiologyAntimicrobialResistance/InfectionControlandHAI/Guidelines/File,12913,en.pdf" TargetMode="External"/><Relationship Id="rId6" Type="http://schemas.openxmlformats.org/officeDocument/2006/relationships/hyperlink" Target="http://www.hpsc.ie/A-Z/MicrobiologyAntimicrobialResistance/CareBundles/" TargetMode="External"/><Relationship Id="rId5" Type="http://schemas.openxmlformats.org/officeDocument/2006/relationships/hyperlink" Target="http://www.hpsc.ie/A-Z/MicrobiologyAntimicrobialResistance/CareBundles/" TargetMode="External"/><Relationship Id="rId4" Type="http://schemas.openxmlformats.org/officeDocument/2006/relationships/hyperlink" Target="http://www.hpsc.ie/A-Z/MicrobiologyAntimicrobialResistance/InfectionControlandHAI/Guidelines/File,4115,en.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2:L600"/>
  <sheetViews>
    <sheetView showGridLines="0" tabSelected="1" view="pageLayout" zoomScaleNormal="100" workbookViewId="0">
      <selection activeCell="K26" sqref="K26"/>
    </sheetView>
  </sheetViews>
  <sheetFormatPr defaultRowHeight="12.75"/>
  <cols>
    <col min="1" max="1" width="11" style="11" customWidth="1"/>
    <col min="2" max="2" width="10" style="11" customWidth="1"/>
    <col min="3" max="8" width="9.140625" style="11"/>
    <col min="9" max="9" width="12.85546875" style="11" customWidth="1"/>
    <col min="10" max="16384" width="9.140625" style="11"/>
  </cols>
  <sheetData>
    <row r="2" spans="1:10">
      <c r="A2" s="154" t="s">
        <v>105</v>
      </c>
    </row>
    <row r="4" spans="1:10">
      <c r="A4" s="717" t="s">
        <v>336</v>
      </c>
      <c r="B4" s="718"/>
      <c r="C4" s="718"/>
      <c r="D4" s="718"/>
      <c r="E4" s="718"/>
      <c r="F4" s="718"/>
      <c r="G4" s="718"/>
      <c r="H4" s="718"/>
      <c r="I4" s="718"/>
    </row>
    <row r="5" spans="1:10" ht="12.75" customHeight="1">
      <c r="A5" s="718"/>
      <c r="B5" s="718"/>
      <c r="C5" s="718"/>
      <c r="D5" s="718"/>
      <c r="E5" s="718"/>
      <c r="F5" s="718"/>
      <c r="G5" s="718"/>
      <c r="H5" s="718"/>
      <c r="I5" s="718"/>
    </row>
    <row r="6" spans="1:10" ht="12.75" customHeight="1">
      <c r="A6" s="718"/>
      <c r="B6" s="718"/>
      <c r="C6" s="718"/>
      <c r="D6" s="718"/>
      <c r="E6" s="718"/>
      <c r="F6" s="718"/>
      <c r="G6" s="718"/>
      <c r="H6" s="718"/>
      <c r="I6" s="718"/>
    </row>
    <row r="7" spans="1:10" ht="12.75" customHeight="1">
      <c r="A7" s="718"/>
      <c r="B7" s="718"/>
      <c r="C7" s="718"/>
      <c r="D7" s="718"/>
      <c r="E7" s="718"/>
      <c r="F7" s="718"/>
      <c r="G7" s="718"/>
      <c r="H7" s="718"/>
      <c r="I7" s="718"/>
    </row>
    <row r="8" spans="1:10" ht="12.75" customHeight="1">
      <c r="A8" s="718"/>
      <c r="B8" s="718"/>
      <c r="C8" s="718"/>
      <c r="D8" s="718"/>
      <c r="E8" s="718"/>
      <c r="F8" s="718"/>
      <c r="G8" s="718"/>
      <c r="H8" s="718"/>
      <c r="I8" s="718"/>
    </row>
    <row r="9" spans="1:10" ht="12.75" customHeight="1">
      <c r="A9" s="718"/>
      <c r="B9" s="718"/>
      <c r="C9" s="718"/>
      <c r="D9" s="718"/>
      <c r="E9" s="718"/>
      <c r="F9" s="718"/>
      <c r="G9" s="718"/>
      <c r="H9" s="718"/>
      <c r="I9" s="718"/>
    </row>
    <row r="10" spans="1:10" ht="12.75" customHeight="1">
      <c r="A10" s="173">
        <v>42115</v>
      </c>
      <c r="I10" s="98" t="s">
        <v>342</v>
      </c>
    </row>
    <row r="11" spans="1:10" ht="12.75" customHeight="1">
      <c r="A11" s="173"/>
      <c r="I11" s="98"/>
    </row>
    <row r="12" spans="1:10" ht="12.75" customHeight="1">
      <c r="A12" s="173"/>
      <c r="I12" s="98"/>
      <c r="J12" s="439"/>
    </row>
    <row r="13" spans="1:10" ht="12.75" customHeight="1">
      <c r="A13" s="720" t="s">
        <v>268</v>
      </c>
      <c r="B13" s="720"/>
      <c r="C13" s="720"/>
      <c r="D13" s="720"/>
      <c r="E13" s="720"/>
      <c r="F13" s="720"/>
      <c r="G13" s="720"/>
      <c r="H13" s="720"/>
      <c r="I13" s="720"/>
    </row>
    <row r="14" spans="1:10">
      <c r="A14" s="720"/>
      <c r="B14" s="720"/>
      <c r="C14" s="720"/>
      <c r="D14" s="720"/>
      <c r="E14" s="720"/>
      <c r="F14" s="720"/>
      <c r="G14" s="720"/>
      <c r="H14" s="720"/>
      <c r="I14" s="720"/>
    </row>
    <row r="15" spans="1:10" ht="12.75" customHeight="1">
      <c r="A15" s="720"/>
      <c r="B15" s="720"/>
      <c r="C15" s="720"/>
      <c r="D15" s="720"/>
      <c r="E15" s="720"/>
      <c r="F15" s="720"/>
      <c r="G15" s="720"/>
      <c r="H15" s="720"/>
      <c r="I15" s="720"/>
    </row>
    <row r="16" spans="1:10" ht="12.75" customHeight="1">
      <c r="A16" s="720"/>
      <c r="B16" s="720"/>
      <c r="C16" s="720"/>
      <c r="D16" s="720"/>
      <c r="E16" s="720"/>
      <c r="F16" s="720"/>
      <c r="G16" s="720"/>
      <c r="H16" s="720"/>
      <c r="I16" s="720"/>
    </row>
    <row r="17" spans="1:9" ht="12.75" customHeight="1">
      <c r="A17" s="720"/>
      <c r="B17" s="720"/>
      <c r="C17" s="720"/>
      <c r="D17" s="720"/>
      <c r="E17" s="720"/>
      <c r="F17" s="720"/>
      <c r="G17" s="720"/>
      <c r="H17" s="720"/>
      <c r="I17" s="720"/>
    </row>
    <row r="18" spans="1:9" ht="12.75" customHeight="1">
      <c r="A18" s="720"/>
      <c r="B18" s="720"/>
      <c r="C18" s="720"/>
      <c r="D18" s="720"/>
      <c r="E18" s="720"/>
      <c r="F18" s="720"/>
      <c r="G18" s="720"/>
      <c r="H18" s="720"/>
      <c r="I18" s="720"/>
    </row>
    <row r="19" spans="1:9" ht="12.75" customHeight="1">
      <c r="A19" s="722" t="s">
        <v>249</v>
      </c>
      <c r="B19" s="722"/>
      <c r="C19" s="722"/>
      <c r="D19" s="722"/>
      <c r="E19" s="722"/>
      <c r="F19" s="722"/>
      <c r="G19" s="722"/>
      <c r="H19" s="722"/>
      <c r="I19" s="722"/>
    </row>
    <row r="20" spans="1:9" ht="12.75" customHeight="1">
      <c r="A20" s="722"/>
      <c r="B20" s="722"/>
      <c r="C20" s="722"/>
      <c r="D20" s="722"/>
      <c r="E20" s="722"/>
      <c r="F20" s="722"/>
      <c r="G20" s="722"/>
      <c r="H20" s="722"/>
      <c r="I20" s="722"/>
    </row>
    <row r="21" spans="1:9" ht="12.75" customHeight="1">
      <c r="A21" s="173"/>
      <c r="I21" s="98"/>
    </row>
    <row r="22" spans="1:9" ht="12.75" customHeight="1">
      <c r="A22" s="657" t="s">
        <v>262</v>
      </c>
      <c r="B22" s="264"/>
      <c r="C22" s="264"/>
      <c r="D22" s="264"/>
      <c r="E22" s="264"/>
      <c r="F22" s="264"/>
      <c r="G22" s="264"/>
      <c r="H22" s="264"/>
      <c r="I22" s="417"/>
    </row>
    <row r="23" spans="1:9" ht="12.75" customHeight="1">
      <c r="A23" s="416"/>
      <c r="B23" s="264" t="s">
        <v>269</v>
      </c>
      <c r="C23" s="264"/>
      <c r="D23" s="264"/>
      <c r="E23" s="264"/>
      <c r="F23" s="264"/>
      <c r="G23" s="264"/>
      <c r="H23" s="264">
        <v>2</v>
      </c>
      <c r="I23" s="417"/>
    </row>
    <row r="24" spans="1:9" ht="12.75" customHeight="1">
      <c r="A24" s="416"/>
      <c r="B24" s="264" t="s">
        <v>270</v>
      </c>
      <c r="C24" s="264"/>
      <c r="D24" s="264"/>
      <c r="E24" s="264"/>
      <c r="F24" s="264"/>
      <c r="G24" s="264"/>
      <c r="H24" s="264">
        <v>2</v>
      </c>
      <c r="I24" s="417"/>
    </row>
    <row r="25" spans="1:9" ht="12.75" customHeight="1">
      <c r="A25" s="416"/>
      <c r="B25" s="264"/>
      <c r="C25" s="264"/>
      <c r="D25" s="264"/>
      <c r="E25" s="264"/>
      <c r="F25" s="264"/>
      <c r="G25" s="264"/>
      <c r="H25" s="264"/>
      <c r="I25" s="417"/>
    </row>
    <row r="26" spans="1:9" ht="12.75" customHeight="1">
      <c r="A26" s="657" t="s">
        <v>252</v>
      </c>
      <c r="B26" s="264"/>
      <c r="C26" s="264"/>
      <c r="D26" s="264"/>
      <c r="E26" s="264"/>
      <c r="F26" s="264"/>
      <c r="G26" s="264"/>
      <c r="H26" s="264">
        <v>2</v>
      </c>
      <c r="I26" s="417"/>
    </row>
    <row r="27" spans="1:9" ht="12.75" customHeight="1">
      <c r="A27" s="264"/>
      <c r="B27" s="264"/>
      <c r="C27" s="264"/>
      <c r="D27" s="264"/>
      <c r="E27" s="264"/>
      <c r="F27" s="264"/>
      <c r="G27" s="264"/>
      <c r="H27" s="264"/>
      <c r="I27" s="417"/>
    </row>
    <row r="28" spans="1:9" ht="12.75" customHeight="1">
      <c r="A28" s="416" t="s">
        <v>250</v>
      </c>
      <c r="B28" s="264"/>
      <c r="C28" s="264"/>
      <c r="D28" s="264"/>
      <c r="E28" s="264"/>
      <c r="F28" s="264"/>
      <c r="G28" s="264"/>
      <c r="H28" s="264">
        <v>2</v>
      </c>
      <c r="I28" s="417"/>
    </row>
    <row r="29" spans="1:9" ht="12.75" customHeight="1">
      <c r="A29" s="416"/>
      <c r="B29" s="264" t="s">
        <v>303</v>
      </c>
      <c r="C29" s="264"/>
      <c r="D29" s="264"/>
      <c r="E29" s="264"/>
      <c r="F29" s="264"/>
      <c r="G29" s="264"/>
      <c r="H29" s="264">
        <v>2</v>
      </c>
      <c r="I29" s="417"/>
    </row>
    <row r="30" spans="1:9" ht="12.75" customHeight="1">
      <c r="A30" s="416"/>
      <c r="B30" s="264" t="s">
        <v>162</v>
      </c>
      <c r="C30" s="264"/>
      <c r="D30" s="264"/>
      <c r="E30" s="264"/>
      <c r="F30" s="264"/>
      <c r="G30" s="264"/>
      <c r="H30" s="264">
        <v>3</v>
      </c>
      <c r="I30" s="417"/>
    </row>
    <row r="31" spans="1:9" ht="12.75" customHeight="1">
      <c r="A31" s="416"/>
      <c r="B31" s="264" t="s">
        <v>128</v>
      </c>
      <c r="C31" s="264"/>
      <c r="D31" s="264"/>
      <c r="E31" s="264"/>
      <c r="F31" s="264"/>
      <c r="G31" s="264"/>
      <c r="H31" s="264">
        <v>3</v>
      </c>
      <c r="I31" s="417"/>
    </row>
    <row r="32" spans="1:9" ht="12.75" customHeight="1">
      <c r="A32" s="416"/>
      <c r="B32" s="264"/>
      <c r="C32" s="264"/>
      <c r="D32" s="264"/>
      <c r="E32" s="264"/>
      <c r="F32" s="264"/>
      <c r="G32" s="264"/>
      <c r="H32" s="264"/>
      <c r="I32" s="417"/>
    </row>
    <row r="33" spans="1:9" ht="12.75" customHeight="1">
      <c r="A33" s="416"/>
      <c r="B33" s="264"/>
      <c r="C33" s="264"/>
      <c r="D33" s="264"/>
      <c r="E33" s="264"/>
      <c r="F33" s="264"/>
      <c r="G33" s="264"/>
      <c r="H33" s="264"/>
      <c r="I33" s="417"/>
    </row>
    <row r="34" spans="1:9" ht="12.75" customHeight="1">
      <c r="A34" s="416" t="s">
        <v>307</v>
      </c>
      <c r="B34" s="264"/>
      <c r="C34" s="264"/>
      <c r="D34" s="264"/>
      <c r="E34" s="264"/>
      <c r="F34" s="264"/>
      <c r="G34" s="264"/>
      <c r="H34" s="264">
        <v>4</v>
      </c>
      <c r="I34" s="417"/>
    </row>
    <row r="35" spans="1:9" ht="12.75" customHeight="1">
      <c r="A35" s="416"/>
      <c r="B35" s="264" t="s">
        <v>308</v>
      </c>
      <c r="C35" s="264"/>
      <c r="D35" s="264"/>
      <c r="E35" s="264"/>
      <c r="F35" s="264"/>
      <c r="G35" s="264"/>
      <c r="H35" s="264">
        <v>4</v>
      </c>
      <c r="I35" s="417"/>
    </row>
    <row r="36" spans="1:9" ht="12.75" customHeight="1">
      <c r="A36" s="416"/>
      <c r="B36" s="264"/>
      <c r="C36" s="264"/>
      <c r="D36" s="264"/>
      <c r="E36" s="264"/>
      <c r="F36" s="264"/>
      <c r="G36" s="264"/>
      <c r="H36" s="264"/>
      <c r="I36" s="417"/>
    </row>
    <row r="37" spans="1:9" ht="12.75" customHeight="1">
      <c r="A37" s="416" t="s">
        <v>316</v>
      </c>
      <c r="B37" s="264"/>
      <c r="C37" s="264"/>
      <c r="D37" s="264"/>
      <c r="E37" s="264"/>
      <c r="F37" s="264"/>
      <c r="G37" s="264"/>
      <c r="H37" s="264">
        <v>5</v>
      </c>
      <c r="I37" s="417"/>
    </row>
    <row r="38" spans="1:9" ht="12.75" customHeight="1">
      <c r="A38" s="416"/>
      <c r="B38" s="264"/>
      <c r="C38" s="264"/>
      <c r="D38" s="264"/>
      <c r="E38" s="264"/>
      <c r="F38" s="264"/>
      <c r="G38" s="264"/>
      <c r="H38" s="264"/>
      <c r="I38" s="417"/>
    </row>
    <row r="39" spans="1:9" ht="12.75" customHeight="1">
      <c r="A39" s="416"/>
      <c r="B39" s="264"/>
      <c r="C39" s="264"/>
      <c r="D39" s="264"/>
      <c r="E39" s="264"/>
      <c r="F39" s="264"/>
      <c r="G39" s="264"/>
      <c r="H39" s="264"/>
      <c r="I39" s="417"/>
    </row>
    <row r="40" spans="1:9" ht="12.75" customHeight="1">
      <c r="A40" s="416" t="s">
        <v>309</v>
      </c>
      <c r="B40" s="264"/>
      <c r="C40" s="264"/>
      <c r="D40" s="264"/>
      <c r="E40" s="264"/>
      <c r="F40" s="264"/>
      <c r="G40" s="264"/>
      <c r="H40" s="264">
        <v>8</v>
      </c>
      <c r="I40" s="417"/>
    </row>
    <row r="41" spans="1:9" ht="12.75" customHeight="1">
      <c r="A41" s="416"/>
      <c r="B41" s="264"/>
      <c r="C41" s="264"/>
      <c r="D41" s="264"/>
      <c r="E41" s="264"/>
      <c r="F41" s="264"/>
      <c r="G41" s="264"/>
      <c r="H41" s="264"/>
      <c r="I41" s="417"/>
    </row>
    <row r="42" spans="1:9" ht="12.75" customHeight="1">
      <c r="A42" s="416"/>
      <c r="B42" s="264"/>
      <c r="C42" s="264"/>
      <c r="D42" s="264"/>
      <c r="E42" s="264"/>
      <c r="F42" s="264"/>
      <c r="G42" s="264"/>
      <c r="H42" s="264"/>
      <c r="I42" s="417"/>
    </row>
    <row r="43" spans="1:9" ht="12.75" customHeight="1">
      <c r="A43" s="416" t="s">
        <v>310</v>
      </c>
      <c r="B43" s="264"/>
      <c r="C43" s="264"/>
      <c r="D43" s="264"/>
      <c r="E43" s="264"/>
      <c r="F43" s="264"/>
      <c r="G43" s="264"/>
      <c r="H43" s="264">
        <v>11</v>
      </c>
      <c r="I43" s="417"/>
    </row>
    <row r="44" spans="1:9" ht="12.75" customHeight="1">
      <c r="A44" s="416"/>
      <c r="B44" s="264"/>
      <c r="C44" s="264"/>
      <c r="D44" s="264"/>
      <c r="E44" s="264"/>
      <c r="F44" s="264"/>
      <c r="G44" s="264"/>
      <c r="H44" s="264"/>
      <c r="I44" s="417"/>
    </row>
    <row r="45" spans="1:9" ht="12.75" customHeight="1">
      <c r="A45" s="416"/>
      <c r="B45" s="264"/>
      <c r="C45" s="264"/>
      <c r="D45" s="264"/>
      <c r="E45" s="264"/>
      <c r="F45" s="264"/>
      <c r="G45" s="264"/>
      <c r="H45" s="264"/>
      <c r="I45" s="417"/>
    </row>
    <row r="46" spans="1:9" ht="12.75" customHeight="1">
      <c r="A46" s="658" t="s">
        <v>253</v>
      </c>
      <c r="B46" s="264"/>
      <c r="C46" s="264"/>
      <c r="D46" s="264"/>
      <c r="E46" s="264"/>
      <c r="F46" s="264"/>
      <c r="G46" s="264"/>
      <c r="H46" s="264">
        <v>11</v>
      </c>
      <c r="I46" s="417"/>
    </row>
    <row r="47" spans="1:9" ht="12.75" customHeight="1">
      <c r="A47" s="416"/>
      <c r="B47" s="264"/>
      <c r="C47" s="264"/>
      <c r="D47" s="264"/>
      <c r="E47" s="264"/>
      <c r="F47" s="264"/>
      <c r="G47" s="264"/>
      <c r="H47" s="264"/>
      <c r="I47" s="417"/>
    </row>
    <row r="48" spans="1:9" ht="12.75" customHeight="1">
      <c r="A48" s="657" t="s">
        <v>334</v>
      </c>
      <c r="B48" s="264"/>
      <c r="C48" s="264"/>
      <c r="D48" s="264"/>
      <c r="E48" s="264"/>
      <c r="F48" s="264"/>
      <c r="G48" s="264"/>
      <c r="H48" s="264">
        <v>11</v>
      </c>
      <c r="I48" s="417"/>
    </row>
    <row r="49" spans="1:9" ht="12.75" customHeight="1">
      <c r="A49" s="661"/>
      <c r="B49" s="661"/>
      <c r="C49" s="661"/>
      <c r="D49" s="661"/>
      <c r="E49" s="661"/>
      <c r="F49" s="661"/>
      <c r="G49" s="661"/>
      <c r="H49" s="661"/>
      <c r="I49" s="661"/>
    </row>
    <row r="50" spans="1:9" ht="12.75" customHeight="1">
      <c r="A50" s="657" t="s">
        <v>254</v>
      </c>
      <c r="B50" s="264"/>
      <c r="C50" s="264"/>
      <c r="D50" s="264"/>
      <c r="E50" s="264"/>
      <c r="F50" s="264"/>
      <c r="G50" s="264"/>
      <c r="H50" s="264">
        <v>12</v>
      </c>
      <c r="I50" s="417"/>
    </row>
    <row r="51" spans="1:9" ht="12.75" customHeight="1">
      <c r="A51" s="418"/>
      <c r="B51" s="172"/>
      <c r="C51" s="172"/>
      <c r="D51" s="172"/>
      <c r="E51" s="172"/>
      <c r="F51" s="172"/>
      <c r="G51" s="172"/>
      <c r="H51" s="172"/>
      <c r="I51" s="419"/>
    </row>
    <row r="52" spans="1:9" ht="12.75" customHeight="1">
      <c r="A52" s="418"/>
      <c r="B52" s="172"/>
      <c r="C52" s="172"/>
      <c r="D52" s="172"/>
      <c r="E52" s="172"/>
      <c r="F52" s="172"/>
      <c r="G52" s="172"/>
      <c r="H52" s="172"/>
      <c r="I52" s="419"/>
    </row>
    <row r="53" spans="1:9" ht="12.75" customHeight="1">
      <c r="A53" s="418"/>
      <c r="B53" s="172"/>
      <c r="C53" s="172"/>
      <c r="D53" s="172"/>
      <c r="E53" s="172"/>
      <c r="F53" s="172"/>
      <c r="G53" s="172"/>
      <c r="H53" s="172"/>
      <c r="I53" s="419"/>
    </row>
    <row r="54" spans="1:9" ht="12.75" customHeight="1">
      <c r="A54" s="418"/>
      <c r="B54" s="172"/>
      <c r="C54" s="172"/>
      <c r="D54" s="172"/>
      <c r="E54" s="172"/>
      <c r="F54" s="172"/>
      <c r="G54" s="172"/>
      <c r="H54" s="172"/>
      <c r="I54" s="419"/>
    </row>
    <row r="55" spans="1:9" ht="12.75" customHeight="1">
      <c r="A55" s="721" t="s">
        <v>261</v>
      </c>
      <c r="B55" s="721"/>
      <c r="C55" s="721"/>
      <c r="D55" s="721"/>
      <c r="E55" s="721"/>
      <c r="F55" s="721"/>
      <c r="G55" s="721"/>
      <c r="H55" s="721"/>
      <c r="I55" s="721"/>
    </row>
    <row r="56" spans="1:9" ht="12.75" customHeight="1">
      <c r="A56" s="721"/>
      <c r="B56" s="721"/>
      <c r="C56" s="721"/>
      <c r="D56" s="721"/>
      <c r="E56" s="721"/>
      <c r="F56" s="721"/>
      <c r="G56" s="721"/>
      <c r="H56" s="721"/>
      <c r="I56" s="721"/>
    </row>
    <row r="57" spans="1:9" ht="12.75" customHeight="1">
      <c r="A57" s="721"/>
      <c r="B57" s="721"/>
      <c r="C57" s="721"/>
      <c r="D57" s="721"/>
      <c r="E57" s="721"/>
      <c r="F57" s="721"/>
      <c r="G57" s="721"/>
      <c r="H57" s="721"/>
      <c r="I57" s="721"/>
    </row>
    <row r="58" spans="1:9" ht="12.75" customHeight="1">
      <c r="A58" s="721"/>
      <c r="B58" s="721"/>
      <c r="C58" s="721"/>
      <c r="D58" s="721"/>
      <c r="E58" s="721"/>
      <c r="F58" s="721"/>
      <c r="G58" s="721"/>
      <c r="H58" s="721"/>
      <c r="I58" s="721"/>
    </row>
    <row r="59" spans="1:9" ht="12.75" customHeight="1">
      <c r="A59" s="721"/>
      <c r="B59" s="721"/>
      <c r="C59" s="721"/>
      <c r="D59" s="721"/>
      <c r="E59" s="721"/>
      <c r="F59" s="721"/>
      <c r="G59" s="721"/>
      <c r="H59" s="721"/>
      <c r="I59" s="721"/>
    </row>
    <row r="60" spans="1:9" ht="12.75" customHeight="1">
      <c r="A60" s="721"/>
      <c r="B60" s="721"/>
      <c r="C60" s="721"/>
      <c r="D60" s="721"/>
      <c r="E60" s="721"/>
      <c r="F60" s="721"/>
      <c r="G60" s="721"/>
      <c r="H60" s="721"/>
      <c r="I60" s="721"/>
    </row>
    <row r="61" spans="1:9" ht="15.75">
      <c r="A61" s="659" t="s">
        <v>317</v>
      </c>
    </row>
    <row r="66" spans="1:9" ht="21">
      <c r="A66" s="436" t="s">
        <v>262</v>
      </c>
    </row>
    <row r="67" spans="1:9" ht="15">
      <c r="A67" s="205" t="s">
        <v>263</v>
      </c>
    </row>
    <row r="68" spans="1:9" ht="15" customHeight="1">
      <c r="A68" s="675" t="s">
        <v>255</v>
      </c>
      <c r="B68" s="709"/>
      <c r="C68" s="709"/>
      <c r="D68" s="709"/>
      <c r="E68" s="709"/>
      <c r="F68" s="709"/>
      <c r="G68" s="709"/>
      <c r="H68" s="709"/>
      <c r="I68" s="709"/>
    </row>
    <row r="69" spans="1:9" ht="15" customHeight="1">
      <c r="A69" s="709"/>
      <c r="B69" s="709"/>
      <c r="C69" s="709"/>
      <c r="D69" s="709"/>
      <c r="E69" s="709"/>
      <c r="F69" s="709"/>
      <c r="G69" s="709"/>
      <c r="H69" s="709"/>
      <c r="I69" s="709"/>
    </row>
    <row r="70" spans="1:9" ht="15" customHeight="1">
      <c r="A70" s="709"/>
      <c r="B70" s="709"/>
      <c r="C70" s="709"/>
      <c r="D70" s="709"/>
      <c r="E70" s="709"/>
      <c r="F70" s="709"/>
      <c r="G70" s="709"/>
      <c r="H70" s="709"/>
      <c r="I70" s="709"/>
    </row>
    <row r="71" spans="1:9" ht="15" customHeight="1">
      <c r="A71" s="709"/>
      <c r="B71" s="709"/>
      <c r="C71" s="709"/>
      <c r="D71" s="709"/>
      <c r="E71" s="709"/>
      <c r="F71" s="709"/>
      <c r="G71" s="709"/>
      <c r="H71" s="709"/>
      <c r="I71" s="709"/>
    </row>
    <row r="72" spans="1:9" ht="15" customHeight="1">
      <c r="A72" s="709"/>
      <c r="B72" s="709"/>
      <c r="C72" s="709"/>
      <c r="D72" s="709"/>
      <c r="E72" s="709"/>
      <c r="F72" s="709"/>
      <c r="G72" s="709"/>
      <c r="H72" s="709"/>
      <c r="I72" s="709"/>
    </row>
    <row r="73" spans="1:9" ht="15" customHeight="1">
      <c r="A73" s="709"/>
      <c r="B73" s="709"/>
      <c r="C73" s="709"/>
      <c r="D73" s="709"/>
      <c r="E73" s="709"/>
      <c r="F73" s="709"/>
      <c r="G73" s="709"/>
      <c r="H73" s="709"/>
      <c r="I73" s="709"/>
    </row>
    <row r="74" spans="1:9" ht="15">
      <c r="A74" s="205" t="s">
        <v>264</v>
      </c>
      <c r="B74" s="29"/>
      <c r="C74" s="29"/>
      <c r="D74" s="29"/>
      <c r="E74" s="29"/>
      <c r="F74" s="29"/>
      <c r="G74" s="29"/>
      <c r="H74" s="29"/>
      <c r="I74" s="29"/>
    </row>
    <row r="75" spans="1:9" ht="15" customHeight="1">
      <c r="A75" s="676" t="s">
        <v>304</v>
      </c>
      <c r="B75" s="676"/>
      <c r="C75" s="676"/>
      <c r="D75" s="676"/>
      <c r="E75" s="676"/>
      <c r="F75" s="676"/>
      <c r="G75" s="676"/>
      <c r="H75" s="676"/>
      <c r="I75" s="676"/>
    </row>
    <row r="76" spans="1:9" ht="15" customHeight="1">
      <c r="A76" s="676"/>
      <c r="B76" s="676"/>
      <c r="C76" s="676"/>
      <c r="D76" s="676"/>
      <c r="E76" s="676"/>
      <c r="F76" s="676"/>
      <c r="G76" s="676"/>
      <c r="H76" s="676"/>
      <c r="I76" s="676"/>
    </row>
    <row r="77" spans="1:9" ht="15" customHeight="1">
      <c r="A77" s="676"/>
      <c r="B77" s="676"/>
      <c r="C77" s="676"/>
      <c r="D77" s="676"/>
      <c r="E77" s="676"/>
      <c r="F77" s="676"/>
      <c r="G77" s="676"/>
      <c r="H77" s="676"/>
      <c r="I77" s="676"/>
    </row>
    <row r="78" spans="1:9" ht="15" customHeight="1">
      <c r="A78" s="676"/>
      <c r="B78" s="676"/>
      <c r="C78" s="676"/>
      <c r="D78" s="676"/>
      <c r="E78" s="676"/>
      <c r="F78" s="676"/>
      <c r="G78" s="676"/>
      <c r="H78" s="676"/>
      <c r="I78" s="676"/>
    </row>
    <row r="79" spans="1:9" ht="15" customHeight="1">
      <c r="A79" s="676"/>
      <c r="B79" s="676"/>
      <c r="C79" s="676"/>
      <c r="D79" s="676"/>
      <c r="E79" s="676"/>
      <c r="F79" s="676"/>
      <c r="G79" s="676"/>
      <c r="H79" s="676"/>
      <c r="I79" s="676"/>
    </row>
    <row r="80" spans="1:9" ht="15" customHeight="1">
      <c r="A80" s="676"/>
      <c r="B80" s="676"/>
      <c r="C80" s="676"/>
      <c r="D80" s="676"/>
      <c r="E80" s="676"/>
      <c r="F80" s="676"/>
      <c r="G80" s="676"/>
      <c r="H80" s="676"/>
      <c r="I80" s="676"/>
    </row>
    <row r="81" spans="1:9" ht="15" customHeight="1">
      <c r="A81" s="676"/>
      <c r="B81" s="676"/>
      <c r="C81" s="676"/>
      <c r="D81" s="676"/>
      <c r="E81" s="676"/>
      <c r="F81" s="676"/>
      <c r="G81" s="676"/>
      <c r="H81" s="676"/>
      <c r="I81" s="676"/>
    </row>
    <row r="82" spans="1:9" ht="15" customHeight="1">
      <c r="A82" s="676"/>
      <c r="B82" s="676"/>
      <c r="C82" s="676"/>
      <c r="D82" s="676"/>
      <c r="E82" s="676"/>
      <c r="F82" s="676"/>
      <c r="G82" s="676"/>
      <c r="H82" s="676"/>
      <c r="I82" s="676"/>
    </row>
    <row r="83" spans="1:9" ht="15" customHeight="1">
      <c r="A83" s="676"/>
      <c r="B83" s="676"/>
      <c r="C83" s="676"/>
      <c r="D83" s="676"/>
      <c r="E83" s="676"/>
      <c r="F83" s="676"/>
      <c r="G83" s="676"/>
      <c r="H83" s="676"/>
      <c r="I83" s="676"/>
    </row>
    <row r="84" spans="1:9" ht="15" customHeight="1">
      <c r="A84" s="676"/>
      <c r="B84" s="676"/>
      <c r="C84" s="676"/>
      <c r="D84" s="676"/>
      <c r="E84" s="676"/>
      <c r="F84" s="676"/>
      <c r="G84" s="676"/>
      <c r="H84" s="676"/>
      <c r="I84" s="676"/>
    </row>
    <row r="85" spans="1:9" ht="12.75" customHeight="1">
      <c r="A85" s="159"/>
      <c r="B85" s="159"/>
      <c r="C85" s="159"/>
      <c r="D85" s="159"/>
      <c r="E85" s="159"/>
      <c r="F85" s="159"/>
      <c r="G85" s="159"/>
      <c r="H85" s="159"/>
      <c r="I85" s="159"/>
    </row>
    <row r="86" spans="1:9" ht="21">
      <c r="A86" s="436" t="s">
        <v>252</v>
      </c>
      <c r="B86" s="159"/>
      <c r="C86" s="159"/>
      <c r="D86" s="159"/>
      <c r="E86" s="159"/>
      <c r="F86" s="159"/>
      <c r="G86" s="159"/>
      <c r="H86" s="159"/>
      <c r="I86" s="159"/>
    </row>
    <row r="87" spans="1:9" ht="12.75" customHeight="1">
      <c r="A87" s="179"/>
      <c r="B87" s="159"/>
      <c r="C87" s="159"/>
      <c r="D87" s="159"/>
      <c r="E87" s="159"/>
      <c r="F87" s="159"/>
      <c r="G87" s="159"/>
      <c r="H87" s="159"/>
      <c r="I87" s="159"/>
    </row>
    <row r="88" spans="1:9" ht="12.75" customHeight="1">
      <c r="A88" s="175" t="s">
        <v>260</v>
      </c>
      <c r="B88" s="159"/>
      <c r="C88" s="159"/>
      <c r="D88" s="159"/>
      <c r="E88" s="159"/>
      <c r="F88" s="159"/>
      <c r="G88" s="159"/>
      <c r="H88" s="159"/>
      <c r="I88" s="159"/>
    </row>
    <row r="89" spans="1:9" ht="23.25">
      <c r="A89" s="449" t="s">
        <v>126</v>
      </c>
      <c r="B89" s="450"/>
      <c r="C89" s="450"/>
      <c r="D89" s="450"/>
      <c r="E89" s="450"/>
      <c r="F89" s="450"/>
      <c r="G89" s="450"/>
      <c r="H89" s="450"/>
      <c r="I89" s="450"/>
    </row>
    <row r="90" spans="1:9" ht="12.75" customHeight="1">
      <c r="B90" s="192"/>
      <c r="C90" s="192"/>
      <c r="D90" s="192"/>
      <c r="E90" s="192"/>
      <c r="F90" s="192"/>
      <c r="G90" s="192"/>
      <c r="H90" s="192"/>
      <c r="I90" s="192"/>
    </row>
    <row r="91" spans="1:9" ht="12.75" customHeight="1">
      <c r="A91" s="179" t="s">
        <v>251</v>
      </c>
      <c r="B91" s="192"/>
      <c r="C91" s="192"/>
      <c r="D91" s="192"/>
      <c r="E91" s="192"/>
      <c r="F91" s="192"/>
      <c r="G91" s="192"/>
      <c r="H91" s="192"/>
      <c r="I91" s="192"/>
    </row>
    <row r="92" spans="1:9" ht="12.75" customHeight="1">
      <c r="A92" s="675" t="s">
        <v>312</v>
      </c>
      <c r="B92" s="675"/>
      <c r="C92" s="675"/>
      <c r="D92" s="675"/>
      <c r="E92" s="675"/>
      <c r="F92" s="675"/>
      <c r="G92" s="675"/>
      <c r="H92" s="675"/>
      <c r="I92" s="675"/>
    </row>
    <row r="93" spans="1:9" ht="12.75" customHeight="1">
      <c r="A93" s="675"/>
      <c r="B93" s="675"/>
      <c r="C93" s="675"/>
      <c r="D93" s="675"/>
      <c r="E93" s="675"/>
      <c r="F93" s="675"/>
      <c r="G93" s="675"/>
      <c r="H93" s="675"/>
      <c r="I93" s="675"/>
    </row>
    <row r="94" spans="1:9" ht="12.75" customHeight="1">
      <c r="A94" s="675"/>
      <c r="B94" s="675"/>
      <c r="C94" s="675"/>
      <c r="D94" s="675"/>
      <c r="E94" s="675"/>
      <c r="F94" s="675"/>
      <c r="G94" s="675"/>
      <c r="H94" s="675"/>
      <c r="I94" s="675"/>
    </row>
    <row r="95" spans="1:9" ht="12.75" customHeight="1">
      <c r="A95" s="675"/>
      <c r="B95" s="675"/>
      <c r="C95" s="675"/>
      <c r="D95" s="675"/>
      <c r="E95" s="675"/>
      <c r="F95" s="675"/>
      <c r="G95" s="675"/>
      <c r="H95" s="675"/>
      <c r="I95" s="675"/>
    </row>
    <row r="96" spans="1:9" ht="12.75" customHeight="1">
      <c r="A96" s="675"/>
      <c r="B96" s="675"/>
      <c r="C96" s="675"/>
      <c r="D96" s="675"/>
      <c r="E96" s="675"/>
      <c r="F96" s="675"/>
      <c r="G96" s="675"/>
      <c r="H96" s="675"/>
      <c r="I96" s="675"/>
    </row>
    <row r="97" spans="1:12" ht="15">
      <c r="A97" s="315" t="s">
        <v>165</v>
      </c>
      <c r="B97" s="204"/>
      <c r="C97" s="204"/>
      <c r="D97" s="204"/>
      <c r="E97" s="204"/>
      <c r="F97" s="204"/>
      <c r="G97" s="204"/>
      <c r="H97" s="204"/>
      <c r="I97" s="204"/>
    </row>
    <row r="98" spans="1:12" ht="15">
      <c r="A98" s="451" t="s">
        <v>154</v>
      </c>
      <c r="B98" s="452"/>
      <c r="C98" s="452"/>
      <c r="D98" s="453" t="s">
        <v>155</v>
      </c>
      <c r="E98" s="452"/>
      <c r="F98" s="453"/>
      <c r="G98" s="453"/>
      <c r="H98" s="452"/>
      <c r="I98" s="454" t="s">
        <v>156</v>
      </c>
    </row>
    <row r="99" spans="1:12" ht="15">
      <c r="A99" s="414" t="s">
        <v>157</v>
      </c>
      <c r="B99" s="262"/>
      <c r="C99" s="262"/>
      <c r="D99" s="325" t="s">
        <v>161</v>
      </c>
      <c r="E99" s="262"/>
      <c r="F99" s="325"/>
      <c r="G99" s="325"/>
      <c r="H99" s="262"/>
      <c r="I99" s="334" t="s">
        <v>158</v>
      </c>
    </row>
    <row r="100" spans="1:12" ht="15">
      <c r="A100" s="331"/>
      <c r="B100" s="202"/>
      <c r="C100" s="202"/>
      <c r="D100" s="326"/>
      <c r="E100" s="202"/>
      <c r="F100" s="326"/>
      <c r="G100" s="326"/>
      <c r="H100" s="202"/>
      <c r="I100" s="333"/>
    </row>
    <row r="101" spans="1:12" ht="15" customHeight="1">
      <c r="A101" s="331" t="s">
        <v>197</v>
      </c>
      <c r="B101" s="202"/>
      <c r="C101" s="202"/>
      <c r="D101" s="678" t="s">
        <v>319</v>
      </c>
      <c r="E101" s="678"/>
      <c r="F101" s="678"/>
      <c r="G101" s="678"/>
      <c r="H101" s="678"/>
      <c r="I101" s="719" t="s">
        <v>160</v>
      </c>
      <c r="J101" s="394"/>
      <c r="K101" s="393"/>
      <c r="L101" s="393"/>
    </row>
    <row r="102" spans="1:12" ht="15">
      <c r="A102" s="331"/>
      <c r="B102" s="202"/>
      <c r="C102" s="202"/>
      <c r="D102" s="678"/>
      <c r="E102" s="678"/>
      <c r="F102" s="678"/>
      <c r="G102" s="678"/>
      <c r="H102" s="678"/>
      <c r="I102" s="719"/>
      <c r="J102" s="395"/>
      <c r="K102" s="393"/>
      <c r="L102" s="393"/>
    </row>
    <row r="103" spans="1:12" ht="15">
      <c r="A103" s="331"/>
      <c r="B103" s="202"/>
      <c r="C103" s="202"/>
      <c r="D103" s="678"/>
      <c r="E103" s="678"/>
      <c r="F103" s="678"/>
      <c r="G103" s="678"/>
      <c r="H103" s="678"/>
      <c r="I103" s="719"/>
      <c r="J103" s="395"/>
      <c r="K103" s="393"/>
      <c r="L103" s="393"/>
    </row>
    <row r="104" spans="1:12" ht="15">
      <c r="A104" s="331"/>
      <c r="B104" s="202"/>
      <c r="C104" s="202"/>
      <c r="D104" s="678"/>
      <c r="E104" s="678"/>
      <c r="F104" s="678"/>
      <c r="G104" s="678"/>
      <c r="H104" s="678"/>
      <c r="I104" s="719"/>
      <c r="J104" s="395"/>
      <c r="K104" s="393"/>
      <c r="L104" s="393"/>
    </row>
    <row r="105" spans="1:12" ht="15">
      <c r="A105" s="331"/>
      <c r="B105" s="202"/>
      <c r="C105" s="202"/>
      <c r="D105" s="678"/>
      <c r="E105" s="678"/>
      <c r="F105" s="678"/>
      <c r="G105" s="678"/>
      <c r="H105" s="678"/>
      <c r="I105" s="719"/>
      <c r="J105" s="395"/>
      <c r="K105" s="393"/>
      <c r="L105" s="393"/>
    </row>
    <row r="106" spans="1:12" ht="15">
      <c r="A106" s="331"/>
      <c r="B106" s="202"/>
      <c r="C106" s="202"/>
      <c r="D106" s="678"/>
      <c r="E106" s="678"/>
      <c r="F106" s="678"/>
      <c r="G106" s="678"/>
      <c r="H106" s="678"/>
      <c r="I106" s="719"/>
      <c r="J106" s="395"/>
      <c r="K106" s="393"/>
      <c r="L106" s="393"/>
    </row>
    <row r="107" spans="1:12" ht="15">
      <c r="A107" s="331"/>
      <c r="B107" s="202"/>
      <c r="C107" s="202"/>
      <c r="D107" s="678"/>
      <c r="E107" s="678"/>
      <c r="F107" s="678"/>
      <c r="G107" s="678"/>
      <c r="H107" s="678"/>
      <c r="I107" s="719"/>
      <c r="J107" s="395"/>
      <c r="K107" s="393"/>
      <c r="L107" s="393"/>
    </row>
    <row r="108" spans="1:12" ht="15">
      <c r="A108" s="331"/>
      <c r="B108" s="202"/>
      <c r="C108" s="202"/>
      <c r="D108" s="678"/>
      <c r="E108" s="678"/>
      <c r="F108" s="678"/>
      <c r="G108" s="678"/>
      <c r="H108" s="678"/>
      <c r="I108" s="719"/>
      <c r="J108" s="395"/>
      <c r="K108" s="393"/>
      <c r="L108" s="393"/>
    </row>
    <row r="109" spans="1:12" ht="15">
      <c r="A109" s="331"/>
      <c r="B109" s="202"/>
      <c r="C109" s="202"/>
      <c r="D109" s="678"/>
      <c r="E109" s="678"/>
      <c r="F109" s="678"/>
      <c r="G109" s="678"/>
      <c r="H109" s="678"/>
      <c r="I109" s="719"/>
      <c r="J109" s="395"/>
      <c r="K109" s="393"/>
      <c r="L109" s="393"/>
    </row>
    <row r="110" spans="1:12" ht="15">
      <c r="A110" s="331"/>
      <c r="B110" s="202"/>
      <c r="C110" s="202"/>
      <c r="D110" s="678"/>
      <c r="E110" s="678"/>
      <c r="F110" s="678"/>
      <c r="G110" s="678"/>
      <c r="H110" s="678"/>
      <c r="I110" s="333"/>
      <c r="J110" s="395"/>
      <c r="K110" s="393"/>
      <c r="L110" s="393"/>
    </row>
    <row r="111" spans="1:12" ht="15" customHeight="1">
      <c r="A111" s="331" t="s">
        <v>159</v>
      </c>
      <c r="B111" s="202"/>
      <c r="C111" s="202"/>
      <c r="D111" s="678" t="s">
        <v>311</v>
      </c>
      <c r="E111" s="678"/>
      <c r="F111" s="678"/>
      <c r="G111" s="678"/>
      <c r="H111" s="678"/>
      <c r="I111" s="719" t="s">
        <v>158</v>
      </c>
      <c r="J111" s="395"/>
      <c r="K111" s="393"/>
      <c r="L111" s="393"/>
    </row>
    <row r="112" spans="1:12" ht="15" customHeight="1">
      <c r="A112" s="331"/>
      <c r="B112" s="202"/>
      <c r="C112" s="202"/>
      <c r="D112" s="678"/>
      <c r="E112" s="678"/>
      <c r="F112" s="678"/>
      <c r="G112" s="678"/>
      <c r="H112" s="678"/>
      <c r="I112" s="719"/>
    </row>
    <row r="113" spans="1:9" ht="15" customHeight="1">
      <c r="A113" s="331"/>
      <c r="B113" s="202"/>
      <c r="C113" s="202"/>
      <c r="D113" s="678"/>
      <c r="E113" s="678"/>
      <c r="F113" s="678"/>
      <c r="G113" s="678"/>
      <c r="H113" s="678"/>
      <c r="I113" s="719"/>
    </row>
    <row r="114" spans="1:9" ht="15">
      <c r="A114" s="332"/>
      <c r="B114" s="202"/>
      <c r="C114" s="202"/>
      <c r="D114" s="352"/>
      <c r="E114" s="352"/>
      <c r="F114" s="352"/>
      <c r="G114" s="352"/>
      <c r="H114" s="352"/>
      <c r="I114" s="335"/>
    </row>
    <row r="115" spans="1:9" ht="15">
      <c r="A115" s="331" t="s">
        <v>129</v>
      </c>
      <c r="B115" s="202"/>
      <c r="C115" s="202"/>
      <c r="D115" s="678" t="s">
        <v>325</v>
      </c>
      <c r="E115" s="678"/>
      <c r="F115" s="678"/>
      <c r="G115" s="678"/>
      <c r="H115" s="678"/>
      <c r="I115" s="719" t="s">
        <v>158</v>
      </c>
    </row>
    <row r="116" spans="1:9" ht="15">
      <c r="A116" s="331"/>
      <c r="B116" s="202"/>
      <c r="C116" s="202"/>
      <c r="D116" s="678"/>
      <c r="E116" s="678"/>
      <c r="F116" s="678"/>
      <c r="G116" s="678"/>
      <c r="H116" s="678"/>
      <c r="I116" s="719"/>
    </row>
    <row r="117" spans="1:9" ht="15">
      <c r="A117" s="328"/>
      <c r="B117" s="329"/>
      <c r="C117" s="330"/>
      <c r="D117" s="694"/>
      <c r="E117" s="694"/>
      <c r="F117" s="694"/>
      <c r="G117" s="694"/>
      <c r="H117" s="694"/>
      <c r="I117" s="731"/>
    </row>
    <row r="118" spans="1:9" ht="12.75" customHeight="1">
      <c r="A118" s="324"/>
      <c r="C118" s="193"/>
      <c r="D118" s="193"/>
      <c r="F118" s="193"/>
      <c r="G118" s="193"/>
      <c r="H118" s="193"/>
      <c r="I118" s="193"/>
    </row>
    <row r="119" spans="1:9" ht="12.75" customHeight="1">
      <c r="A119" s="324"/>
      <c r="C119" s="193"/>
      <c r="D119" s="193"/>
      <c r="F119" s="193"/>
      <c r="G119" s="193"/>
      <c r="H119" s="193"/>
      <c r="I119" s="193"/>
    </row>
    <row r="120" spans="1:9" ht="15">
      <c r="A120" s="267" t="s">
        <v>186</v>
      </c>
      <c r="B120" s="192"/>
      <c r="C120" s="192"/>
      <c r="D120" s="192"/>
      <c r="E120" s="192"/>
      <c r="F120" s="192"/>
      <c r="G120" s="192"/>
      <c r="H120" s="192"/>
      <c r="I120" s="192"/>
    </row>
    <row r="121" spans="1:9" ht="15" customHeight="1">
      <c r="A121" s="724" t="s">
        <v>265</v>
      </c>
      <c r="B121" s="725"/>
      <c r="C121" s="725"/>
      <c r="D121" s="725"/>
      <c r="E121" s="725"/>
      <c r="F121" s="725"/>
      <c r="G121" s="725"/>
      <c r="H121" s="725"/>
      <c r="I121" s="726"/>
    </row>
    <row r="122" spans="1:9" ht="12.75" customHeight="1">
      <c r="A122" s="727"/>
      <c r="B122" s="687"/>
      <c r="C122" s="687"/>
      <c r="D122" s="687"/>
      <c r="E122" s="687"/>
      <c r="F122" s="687"/>
      <c r="G122" s="687"/>
      <c r="H122" s="687"/>
      <c r="I122" s="688"/>
    </row>
    <row r="123" spans="1:9" ht="12.75" customHeight="1">
      <c r="A123" s="727"/>
      <c r="B123" s="687"/>
      <c r="C123" s="687"/>
      <c r="D123" s="687"/>
      <c r="E123" s="687"/>
      <c r="F123" s="687"/>
      <c r="G123" s="687"/>
      <c r="H123" s="687"/>
      <c r="I123" s="688"/>
    </row>
    <row r="124" spans="1:9" ht="12.75" customHeight="1">
      <c r="A124" s="727"/>
      <c r="B124" s="687"/>
      <c r="C124" s="687"/>
      <c r="D124" s="687"/>
      <c r="E124" s="687"/>
      <c r="F124" s="687"/>
      <c r="G124" s="687"/>
      <c r="H124" s="687"/>
      <c r="I124" s="688"/>
    </row>
    <row r="125" spans="1:9" ht="12.75" customHeight="1">
      <c r="A125" s="727"/>
      <c r="B125" s="687"/>
      <c r="C125" s="687"/>
      <c r="D125" s="687"/>
      <c r="E125" s="687"/>
      <c r="F125" s="687"/>
      <c r="G125" s="687"/>
      <c r="H125" s="687"/>
      <c r="I125" s="688"/>
    </row>
    <row r="126" spans="1:9" ht="12.75" customHeight="1">
      <c r="A126" s="415"/>
      <c r="B126" s="383"/>
      <c r="C126" s="383"/>
      <c r="D126" s="383"/>
      <c r="E126" s="383"/>
      <c r="F126" s="383"/>
      <c r="G126" s="383"/>
      <c r="H126" s="383"/>
      <c r="I126" s="384"/>
    </row>
    <row r="127" spans="1:9" ht="12.75" customHeight="1">
      <c r="A127" s="727" t="s">
        <v>271</v>
      </c>
      <c r="B127" s="687"/>
      <c r="C127" s="687"/>
      <c r="D127" s="687"/>
      <c r="E127" s="687"/>
      <c r="F127" s="687"/>
      <c r="G127" s="687"/>
      <c r="H127" s="687"/>
      <c r="I127" s="688"/>
    </row>
    <row r="128" spans="1:9" ht="12.75" customHeight="1">
      <c r="A128" s="727"/>
      <c r="B128" s="687"/>
      <c r="C128" s="687"/>
      <c r="D128" s="687"/>
      <c r="E128" s="687"/>
      <c r="F128" s="687"/>
      <c r="G128" s="687"/>
      <c r="H128" s="687"/>
      <c r="I128" s="688"/>
    </row>
    <row r="129" spans="1:9" ht="12.75" customHeight="1">
      <c r="A129" s="727"/>
      <c r="B129" s="687"/>
      <c r="C129" s="687"/>
      <c r="D129" s="687"/>
      <c r="E129" s="687"/>
      <c r="F129" s="687"/>
      <c r="G129" s="687"/>
      <c r="H129" s="687"/>
      <c r="I129" s="688"/>
    </row>
    <row r="130" spans="1:9" ht="12.75" customHeight="1">
      <c r="A130" s="727"/>
      <c r="B130" s="687"/>
      <c r="C130" s="687"/>
      <c r="D130" s="687"/>
      <c r="E130" s="687"/>
      <c r="F130" s="687"/>
      <c r="G130" s="687"/>
      <c r="H130" s="687"/>
      <c r="I130" s="688"/>
    </row>
    <row r="131" spans="1:9" ht="12.75" customHeight="1">
      <c r="A131" s="727"/>
      <c r="B131" s="687"/>
      <c r="C131" s="687"/>
      <c r="D131" s="687"/>
      <c r="E131" s="687"/>
      <c r="F131" s="687"/>
      <c r="G131" s="687"/>
      <c r="H131" s="687"/>
      <c r="I131" s="688"/>
    </row>
    <row r="132" spans="1:9" ht="12.75" customHeight="1">
      <c r="A132" s="727"/>
      <c r="B132" s="687"/>
      <c r="C132" s="687"/>
      <c r="D132" s="687"/>
      <c r="E132" s="687"/>
      <c r="F132" s="687"/>
      <c r="G132" s="687"/>
      <c r="H132" s="687"/>
      <c r="I132" s="688"/>
    </row>
    <row r="133" spans="1:9" s="294" customFormat="1" ht="14.25">
      <c r="A133" s="728"/>
      <c r="B133" s="729"/>
      <c r="C133" s="729"/>
      <c r="D133" s="729"/>
      <c r="E133" s="729"/>
      <c r="F133" s="729"/>
      <c r="G133" s="729"/>
      <c r="H133" s="729"/>
      <c r="I133" s="730"/>
    </row>
    <row r="134" spans="1:9" s="294" customFormat="1" ht="15">
      <c r="A134" s="346"/>
    </row>
    <row r="135" spans="1:9" s="294" customFormat="1" ht="15">
      <c r="A135" s="402" t="s">
        <v>166</v>
      </c>
    </row>
    <row r="136" spans="1:9" s="294" customFormat="1" ht="15">
      <c r="A136" s="455" t="s">
        <v>90</v>
      </c>
      <c r="B136" s="456"/>
      <c r="C136" s="456"/>
      <c r="D136" s="457"/>
      <c r="E136" s="456" t="s">
        <v>91</v>
      </c>
      <c r="F136" s="457"/>
      <c r="G136" s="458"/>
      <c r="H136" s="458" t="s">
        <v>107</v>
      </c>
      <c r="I136" s="459"/>
    </row>
    <row r="137" spans="1:9" s="293" customFormat="1" ht="15">
      <c r="A137" s="338" t="s">
        <v>111</v>
      </c>
      <c r="B137" s="339"/>
      <c r="C137" s="339"/>
      <c r="D137" s="316"/>
      <c r="E137" s="340" t="s">
        <v>86</v>
      </c>
      <c r="F137" s="316"/>
      <c r="G137" s="339"/>
      <c r="H137" s="341" t="s">
        <v>108</v>
      </c>
      <c r="I137" s="321"/>
    </row>
    <row r="138" spans="1:9" s="293" customFormat="1" ht="15">
      <c r="A138" s="323" t="s">
        <v>110</v>
      </c>
      <c r="B138" s="191"/>
      <c r="C138" s="191"/>
      <c r="D138" s="317"/>
      <c r="E138" s="336" t="s">
        <v>87</v>
      </c>
      <c r="F138" s="317"/>
      <c r="G138" s="191"/>
      <c r="H138" s="337" t="s">
        <v>108</v>
      </c>
      <c r="I138" s="322"/>
    </row>
    <row r="139" spans="1:9" s="293" customFormat="1" ht="15">
      <c r="A139" s="323" t="s">
        <v>109</v>
      </c>
      <c r="B139" s="191"/>
      <c r="C139" s="191"/>
      <c r="D139" s="317"/>
      <c r="E139" s="336" t="s">
        <v>88</v>
      </c>
      <c r="F139" s="317"/>
      <c r="G139" s="191"/>
      <c r="H139" s="337" t="s">
        <v>108</v>
      </c>
      <c r="I139" s="322"/>
    </row>
    <row r="140" spans="1:9" ht="12.75" customHeight="1">
      <c r="A140" s="323" t="s">
        <v>112</v>
      </c>
      <c r="B140" s="191"/>
      <c r="C140" s="191"/>
      <c r="D140" s="202"/>
      <c r="E140" s="336" t="s">
        <v>89</v>
      </c>
      <c r="F140" s="202"/>
      <c r="G140" s="191"/>
      <c r="H140" s="337" t="s">
        <v>108</v>
      </c>
      <c r="I140" s="327"/>
    </row>
    <row r="141" spans="1:9" ht="12.75" customHeight="1">
      <c r="A141" s="342"/>
      <c r="B141" s="343"/>
      <c r="C141" s="343"/>
      <c r="D141" s="343"/>
      <c r="E141" s="343"/>
      <c r="F141" s="343"/>
      <c r="G141" s="343"/>
      <c r="H141" s="343"/>
      <c r="I141" s="344"/>
    </row>
    <row r="142" spans="1:9" ht="12.75" customHeight="1">
      <c r="A142" s="192"/>
      <c r="B142" s="192"/>
      <c r="C142" s="192"/>
      <c r="D142" s="192"/>
      <c r="E142" s="192"/>
      <c r="F142" s="192"/>
      <c r="G142" s="192"/>
      <c r="H142" s="192"/>
      <c r="I142" s="192"/>
    </row>
    <row r="143" spans="1:9" ht="15">
      <c r="B143" s="192"/>
      <c r="C143" s="192"/>
      <c r="D143" s="192"/>
      <c r="E143" s="192"/>
      <c r="F143" s="192"/>
      <c r="G143" s="192"/>
      <c r="H143" s="192"/>
      <c r="I143" s="192"/>
    </row>
    <row r="144" spans="1:9" ht="15.75">
      <c r="A144" s="345" t="s">
        <v>162</v>
      </c>
      <c r="B144" s="192"/>
      <c r="C144" s="192"/>
      <c r="D144" s="192"/>
      <c r="E144" s="192"/>
      <c r="F144" s="192"/>
      <c r="G144" s="192"/>
      <c r="H144" s="192"/>
      <c r="I144" s="192"/>
    </row>
    <row r="145" spans="1:9" ht="12.75" customHeight="1">
      <c r="A145" s="675" t="s">
        <v>256</v>
      </c>
      <c r="B145" s="675"/>
      <c r="C145" s="675"/>
      <c r="D145" s="675"/>
      <c r="E145" s="675"/>
      <c r="F145" s="675"/>
      <c r="G145" s="675"/>
      <c r="H145" s="675"/>
      <c r="I145" s="675"/>
    </row>
    <row r="146" spans="1:9" ht="12.75" customHeight="1">
      <c r="A146" s="675"/>
      <c r="B146" s="675"/>
      <c r="C146" s="675"/>
      <c r="D146" s="675"/>
      <c r="E146" s="675"/>
      <c r="F146" s="675"/>
      <c r="G146" s="675"/>
      <c r="H146" s="675"/>
      <c r="I146" s="675"/>
    </row>
    <row r="147" spans="1:9" ht="12.75" customHeight="1">
      <c r="A147" s="675"/>
      <c r="B147" s="675"/>
      <c r="C147" s="675"/>
      <c r="D147" s="675"/>
      <c r="E147" s="675"/>
      <c r="F147" s="675"/>
      <c r="G147" s="675"/>
      <c r="H147" s="675"/>
      <c r="I147" s="675"/>
    </row>
    <row r="148" spans="1:9" ht="12.75" customHeight="1">
      <c r="A148" s="675"/>
      <c r="B148" s="675"/>
      <c r="C148" s="675"/>
      <c r="D148" s="675"/>
      <c r="E148" s="675"/>
      <c r="F148" s="675"/>
      <c r="G148" s="675"/>
      <c r="H148" s="675"/>
      <c r="I148" s="675"/>
    </row>
    <row r="149" spans="1:9" ht="12.75" customHeight="1">
      <c r="A149" s="675"/>
      <c r="B149" s="675"/>
      <c r="C149" s="675"/>
      <c r="D149" s="675"/>
      <c r="E149" s="675"/>
      <c r="F149" s="675"/>
      <c r="G149" s="675"/>
      <c r="H149" s="675"/>
      <c r="I149" s="675"/>
    </row>
    <row r="150" spans="1:9" ht="12.75" customHeight="1">
      <c r="A150" s="192"/>
      <c r="B150" s="192"/>
      <c r="C150" s="192"/>
      <c r="D150" s="192"/>
      <c r="E150" s="193" t="s">
        <v>320</v>
      </c>
      <c r="F150" s="192"/>
      <c r="G150" s="192"/>
      <c r="H150" s="192"/>
      <c r="I150" s="192"/>
    </row>
    <row r="151" spans="1:9" ht="12.75" customHeight="1">
      <c r="A151" s="192"/>
      <c r="B151" s="192"/>
      <c r="C151" s="192"/>
      <c r="D151" s="192"/>
      <c r="E151" s="192"/>
      <c r="F151" s="192"/>
      <c r="G151" s="193" t="s">
        <v>321</v>
      </c>
      <c r="H151" s="192"/>
      <c r="I151" s="192"/>
    </row>
    <row r="152" spans="1:9" ht="12.75" customHeight="1">
      <c r="A152" s="192"/>
      <c r="B152" s="192"/>
      <c r="C152" s="192"/>
      <c r="D152" s="192"/>
      <c r="E152" s="192"/>
      <c r="F152" s="192"/>
      <c r="G152" s="192"/>
      <c r="H152" s="192"/>
      <c r="I152" s="192"/>
    </row>
    <row r="153" spans="1:9" ht="12.75" customHeight="1">
      <c r="A153" s="192"/>
      <c r="B153" s="192"/>
      <c r="C153" s="192"/>
      <c r="D153" s="192"/>
      <c r="E153" s="192"/>
      <c r="F153" s="192"/>
      <c r="G153" s="192"/>
      <c r="H153" s="192"/>
      <c r="I153" s="192"/>
    </row>
    <row r="154" spans="1:9" ht="12.75" customHeight="1">
      <c r="A154" s="192"/>
      <c r="B154" s="192"/>
      <c r="C154" s="192"/>
      <c r="D154" s="192"/>
      <c r="E154" s="192"/>
      <c r="F154" s="192"/>
      <c r="G154" s="192"/>
      <c r="H154" s="192"/>
      <c r="I154" s="192"/>
    </row>
    <row r="155" spans="1:9" ht="12.75" customHeight="1">
      <c r="A155" s="192"/>
      <c r="B155" s="192"/>
      <c r="C155" s="192"/>
      <c r="D155" s="192"/>
      <c r="E155" s="192"/>
      <c r="F155" s="192"/>
      <c r="G155" s="192"/>
      <c r="H155" s="192"/>
      <c r="I155" s="192"/>
    </row>
    <row r="156" spans="1:9" ht="12.75" customHeight="1">
      <c r="A156" s="192"/>
      <c r="B156" s="192"/>
      <c r="C156" s="192"/>
      <c r="D156" s="192"/>
      <c r="E156" s="192"/>
      <c r="F156" s="192"/>
      <c r="G156" s="192"/>
      <c r="H156" s="192"/>
      <c r="I156" s="192"/>
    </row>
    <row r="157" spans="1:9" ht="12.75" customHeight="1">
      <c r="A157" s="192"/>
      <c r="B157" s="192"/>
      <c r="C157" s="192"/>
      <c r="D157" s="192"/>
      <c r="E157" s="192"/>
      <c r="F157" s="192"/>
      <c r="G157" s="192"/>
      <c r="H157" s="192"/>
      <c r="I157" s="192"/>
    </row>
    <row r="158" spans="1:9" ht="12.75" customHeight="1">
      <c r="A158" s="192"/>
      <c r="B158" s="192"/>
      <c r="C158" s="192"/>
      <c r="D158" s="192"/>
      <c r="E158" s="192"/>
      <c r="F158" s="192"/>
      <c r="G158" s="192"/>
      <c r="H158" s="192"/>
      <c r="I158" s="192"/>
    </row>
    <row r="159" spans="1:9" ht="12.75" customHeight="1">
      <c r="A159" s="192"/>
      <c r="B159" s="192"/>
      <c r="C159" s="192"/>
      <c r="D159" s="192"/>
      <c r="E159" s="192"/>
      <c r="F159" s="192"/>
      <c r="G159" s="192"/>
      <c r="H159" s="192"/>
      <c r="I159" s="192"/>
    </row>
    <row r="160" spans="1:9" ht="12.75" customHeight="1">
      <c r="A160" s="192"/>
      <c r="B160" s="192"/>
      <c r="C160" s="192"/>
      <c r="D160" s="192"/>
      <c r="E160" s="192"/>
      <c r="F160" s="192"/>
      <c r="G160" s="192"/>
      <c r="H160" s="192"/>
      <c r="I160" s="192"/>
    </row>
    <row r="161" spans="1:9" ht="12.75" customHeight="1">
      <c r="A161" s="192"/>
      <c r="B161" s="192"/>
      <c r="C161" s="192"/>
      <c r="D161" s="192"/>
      <c r="E161" s="192"/>
      <c r="F161" s="192"/>
      <c r="G161" s="192"/>
      <c r="H161" s="192"/>
      <c r="I161" s="192"/>
    </row>
    <row r="162" spans="1:9" ht="12.75" customHeight="1">
      <c r="A162" s="175"/>
      <c r="B162" s="174"/>
      <c r="C162" s="174"/>
      <c r="D162" s="174"/>
      <c r="E162" s="174"/>
      <c r="F162" s="174"/>
      <c r="G162" s="174"/>
      <c r="H162" s="174"/>
      <c r="I162" s="174"/>
    </row>
    <row r="163" spans="1:9" ht="12.75" customHeight="1">
      <c r="A163" s="175"/>
      <c r="B163" s="174"/>
      <c r="C163" s="174"/>
      <c r="D163" s="174"/>
      <c r="E163" s="174"/>
      <c r="F163" s="174"/>
      <c r="G163" s="174"/>
      <c r="H163" s="174"/>
      <c r="I163" s="174"/>
    </row>
    <row r="164" spans="1:9" ht="12.75" customHeight="1">
      <c r="A164" s="175"/>
      <c r="B164" s="174"/>
      <c r="C164" s="174"/>
      <c r="D164" s="174"/>
      <c r="E164" s="174"/>
      <c r="F164" s="174"/>
      <c r="G164" s="174"/>
      <c r="H164" s="673" t="s">
        <v>322</v>
      </c>
      <c r="I164" s="673"/>
    </row>
    <row r="165" spans="1:9" ht="12.75" customHeight="1">
      <c r="A165" s="175"/>
      <c r="B165" s="174"/>
      <c r="C165" s="174"/>
      <c r="D165" s="174"/>
      <c r="E165" s="174"/>
      <c r="F165" s="174"/>
      <c r="G165" s="174"/>
      <c r="H165" s="673"/>
      <c r="I165" s="673"/>
    </row>
    <row r="166" spans="1:9" ht="12.75" customHeight="1">
      <c r="A166" s="175"/>
      <c r="B166" s="174"/>
      <c r="C166" s="174"/>
      <c r="D166" s="174"/>
      <c r="E166" s="174"/>
      <c r="F166" s="174"/>
      <c r="G166" s="174"/>
      <c r="H166" s="673"/>
      <c r="I166" s="673"/>
    </row>
    <row r="167" spans="1:9" ht="12.75" customHeight="1">
      <c r="A167" s="175"/>
      <c r="B167" s="174"/>
      <c r="C167" s="174"/>
      <c r="D167" s="174"/>
      <c r="E167" s="174"/>
      <c r="F167" s="174"/>
      <c r="G167" s="174"/>
      <c r="H167" s="175"/>
      <c r="I167" s="174"/>
    </row>
    <row r="168" spans="1:9" ht="12.75" customHeight="1">
      <c r="A168" s="175"/>
      <c r="B168" s="174"/>
      <c r="C168" s="174"/>
      <c r="D168" s="174"/>
      <c r="E168" s="174"/>
      <c r="F168" s="174"/>
      <c r="G168" s="174"/>
      <c r="H168" s="175"/>
      <c r="I168" s="174"/>
    </row>
    <row r="169" spans="1:9" ht="12.75" customHeight="1">
      <c r="A169" s="175"/>
      <c r="B169" s="174"/>
      <c r="C169" s="174"/>
      <c r="D169" s="174"/>
      <c r="E169" s="174"/>
      <c r="F169" s="174"/>
      <c r="G169" s="174"/>
      <c r="H169" s="175"/>
      <c r="I169" s="174"/>
    </row>
    <row r="170" spans="1:9" ht="12.75" customHeight="1">
      <c r="A170" s="175"/>
      <c r="B170" s="174"/>
      <c r="C170" s="174"/>
      <c r="D170" s="174"/>
      <c r="E170" s="174"/>
      <c r="F170" s="174"/>
      <c r="G170" s="174"/>
      <c r="H170" s="174"/>
      <c r="I170" s="674" t="s">
        <v>323</v>
      </c>
    </row>
    <row r="171" spans="1:9" ht="15">
      <c r="A171" s="105"/>
      <c r="B171" s="105"/>
      <c r="C171" s="105"/>
      <c r="D171" s="105"/>
      <c r="E171" s="105"/>
      <c r="F171" s="105"/>
      <c r="G171" s="105"/>
      <c r="H171" s="105"/>
      <c r="I171" s="674"/>
    </row>
    <row r="172" spans="1:9" ht="15">
      <c r="A172" s="105"/>
      <c r="B172" s="105"/>
      <c r="C172" s="105"/>
      <c r="D172" s="105"/>
      <c r="E172" s="105"/>
      <c r="F172" s="105"/>
      <c r="G172" s="105"/>
      <c r="H172" s="105"/>
      <c r="I172" s="674"/>
    </row>
    <row r="173" spans="1:9" ht="15.75">
      <c r="A173" s="412" t="s">
        <v>128</v>
      </c>
      <c r="B173" s="105"/>
      <c r="C173" s="105"/>
      <c r="D173" s="105"/>
      <c r="E173" s="105"/>
      <c r="F173" s="105"/>
      <c r="G173" s="105"/>
      <c r="H173" s="105"/>
      <c r="I173" s="159"/>
    </row>
    <row r="174" spans="1:9" ht="15" customHeight="1">
      <c r="A174" s="676" t="s">
        <v>127</v>
      </c>
      <c r="B174" s="676"/>
      <c r="C174" s="676"/>
      <c r="D174" s="676"/>
      <c r="E174" s="676"/>
      <c r="F174" s="676"/>
      <c r="G174" s="676"/>
      <c r="H174" s="676"/>
      <c r="I174" s="676"/>
    </row>
    <row r="175" spans="1:9" ht="15" customHeight="1">
      <c r="A175" s="676"/>
      <c r="B175" s="676"/>
      <c r="C175" s="676"/>
      <c r="D175" s="676"/>
      <c r="E175" s="676"/>
      <c r="F175" s="676"/>
      <c r="G175" s="676"/>
      <c r="H175" s="676"/>
      <c r="I175" s="676"/>
    </row>
    <row r="176" spans="1:9" ht="15" customHeight="1">
      <c r="A176" s="676"/>
      <c r="B176" s="676"/>
      <c r="C176" s="676"/>
      <c r="D176" s="676"/>
      <c r="E176" s="676"/>
      <c r="F176" s="676"/>
      <c r="G176" s="676"/>
      <c r="H176" s="676"/>
      <c r="I176" s="676"/>
    </row>
    <row r="177" spans="1:9" ht="15">
      <c r="A177" s="190" t="s">
        <v>173</v>
      </c>
      <c r="B177" s="104"/>
      <c r="C177" s="104"/>
      <c r="D177" s="104"/>
      <c r="E177" s="104"/>
      <c r="F177" s="104"/>
      <c r="G177" s="104"/>
      <c r="H177" s="104"/>
      <c r="I177" s="104"/>
    </row>
    <row r="178" spans="1:9" ht="15">
      <c r="A178" s="107"/>
      <c r="B178" s="104"/>
      <c r="C178" s="104"/>
      <c r="D178" s="104"/>
      <c r="E178" s="104"/>
      <c r="F178" s="104"/>
      <c r="G178" s="104"/>
      <c r="H178" s="104"/>
      <c r="I178" s="104"/>
    </row>
    <row r="179" spans="1:9" ht="15">
      <c r="A179" s="107"/>
      <c r="B179" s="104"/>
      <c r="C179" s="104"/>
      <c r="D179" s="104"/>
      <c r="E179" s="104"/>
      <c r="F179" s="104"/>
      <c r="G179" s="104"/>
      <c r="H179" s="104"/>
      <c r="I179" s="104"/>
    </row>
    <row r="180" spans="1:9" ht="23.25">
      <c r="A180" s="449" t="s">
        <v>272</v>
      </c>
      <c r="B180" s="460"/>
      <c r="C180" s="460"/>
      <c r="D180" s="460"/>
      <c r="E180" s="460"/>
      <c r="F180" s="460"/>
      <c r="G180" s="460"/>
      <c r="H180" s="460"/>
      <c r="I180" s="460"/>
    </row>
    <row r="181" spans="1:9" ht="15">
      <c r="B181" s="174"/>
      <c r="C181" s="174"/>
      <c r="D181" s="174"/>
      <c r="E181" s="174"/>
      <c r="F181" s="174"/>
      <c r="G181" s="174"/>
      <c r="H181" s="174"/>
      <c r="I181" s="174"/>
    </row>
    <row r="182" spans="1:9" ht="15.75">
      <c r="A182" s="413" t="s">
        <v>305</v>
      </c>
      <c r="B182" s="204"/>
      <c r="C182" s="204"/>
      <c r="D182" s="204"/>
      <c r="E182" s="204"/>
      <c r="F182" s="204"/>
      <c r="G182" s="204"/>
      <c r="H182" s="204"/>
      <c r="I182" s="204"/>
    </row>
    <row r="183" spans="1:9" ht="15">
      <c r="A183" s="315"/>
      <c r="B183" s="204"/>
      <c r="C183" s="204"/>
      <c r="D183" s="204"/>
      <c r="E183" s="204"/>
      <c r="F183" s="204"/>
      <c r="G183" s="204"/>
      <c r="H183" s="204"/>
      <c r="I183" s="204"/>
    </row>
    <row r="184" spans="1:9">
      <c r="A184" s="675" t="s">
        <v>246</v>
      </c>
      <c r="B184" s="675"/>
      <c r="C184" s="675"/>
      <c r="D184" s="675"/>
      <c r="E184" s="675"/>
      <c r="F184" s="675"/>
      <c r="G184" s="675"/>
      <c r="H184" s="675"/>
      <c r="I184" s="675"/>
    </row>
    <row r="185" spans="1:9" ht="12.75" customHeight="1">
      <c r="A185" s="675"/>
      <c r="B185" s="675"/>
      <c r="C185" s="675"/>
      <c r="D185" s="675"/>
      <c r="E185" s="675"/>
      <c r="F185" s="675"/>
      <c r="G185" s="675"/>
      <c r="H185" s="675"/>
      <c r="I185" s="675"/>
    </row>
    <row r="186" spans="1:9" ht="12.75" customHeight="1">
      <c r="A186" s="675"/>
      <c r="B186" s="675"/>
      <c r="C186" s="675"/>
      <c r="D186" s="675"/>
      <c r="E186" s="675"/>
      <c r="F186" s="675"/>
      <c r="G186" s="675"/>
      <c r="H186" s="675"/>
      <c r="I186" s="675"/>
    </row>
    <row r="187" spans="1:9" ht="12.75" customHeight="1">
      <c r="A187" s="675"/>
      <c r="B187" s="675"/>
      <c r="C187" s="675"/>
      <c r="D187" s="675"/>
      <c r="E187" s="675"/>
      <c r="F187" s="675"/>
      <c r="G187" s="675"/>
      <c r="H187" s="675"/>
      <c r="I187" s="675"/>
    </row>
    <row r="188" spans="1:9" ht="12.75" customHeight="1">
      <c r="A188" s="675"/>
      <c r="B188" s="675"/>
      <c r="C188" s="675"/>
      <c r="D188" s="675"/>
      <c r="E188" s="675"/>
      <c r="F188" s="675"/>
      <c r="G188" s="675"/>
      <c r="H188" s="675"/>
      <c r="I188" s="675"/>
    </row>
    <row r="189" spans="1:9" ht="12.75" customHeight="1">
      <c r="A189" s="675"/>
      <c r="B189" s="675"/>
      <c r="C189" s="675"/>
      <c r="D189" s="675"/>
      <c r="E189" s="675"/>
      <c r="F189" s="675"/>
      <c r="G189" s="675"/>
      <c r="H189" s="675"/>
      <c r="I189" s="675"/>
    </row>
    <row r="190" spans="1:9" ht="12.75" customHeight="1">
      <c r="A190" s="675"/>
      <c r="B190" s="675"/>
      <c r="C190" s="675"/>
      <c r="D190" s="675"/>
      <c r="E190" s="675"/>
      <c r="F190" s="675"/>
      <c r="G190" s="675"/>
      <c r="H190" s="675"/>
      <c r="I190" s="675"/>
    </row>
    <row r="191" spans="1:9" ht="12.75" customHeight="1">
      <c r="A191" s="675"/>
      <c r="B191" s="675"/>
      <c r="C191" s="675"/>
      <c r="D191" s="675"/>
      <c r="E191" s="675"/>
      <c r="F191" s="675"/>
      <c r="G191" s="675"/>
      <c r="H191" s="675"/>
      <c r="I191" s="675"/>
    </row>
    <row r="192" spans="1:9" ht="12.75" customHeight="1">
      <c r="A192" s="675"/>
      <c r="B192" s="675"/>
      <c r="C192" s="675"/>
      <c r="D192" s="675"/>
      <c r="E192" s="675"/>
      <c r="F192" s="675"/>
      <c r="G192" s="675"/>
      <c r="H192" s="675"/>
      <c r="I192" s="675"/>
    </row>
    <row r="193" spans="1:10" ht="12.75" customHeight="1">
      <c r="A193" s="675"/>
      <c r="B193" s="675"/>
      <c r="C193" s="675"/>
      <c r="D193" s="675"/>
      <c r="E193" s="675"/>
      <c r="F193" s="675"/>
      <c r="G193" s="675"/>
      <c r="H193" s="675"/>
      <c r="I193" s="675"/>
    </row>
    <row r="194" spans="1:10" ht="15">
      <c r="A194" s="350" t="s">
        <v>108</v>
      </c>
      <c r="B194" s="349" t="s">
        <v>172</v>
      </c>
      <c r="C194" s="104"/>
      <c r="D194" s="104"/>
      <c r="E194" s="104"/>
      <c r="F194" s="104"/>
      <c r="G194" s="104"/>
      <c r="H194" s="104"/>
      <c r="I194" s="104"/>
    </row>
    <row r="195" spans="1:10" ht="15" customHeight="1">
      <c r="A195" s="159"/>
      <c r="B195" s="159"/>
      <c r="C195" s="159"/>
      <c r="D195" s="159"/>
      <c r="E195" s="159"/>
      <c r="F195" s="159"/>
      <c r="G195" s="159"/>
      <c r="H195" s="159"/>
      <c r="I195" s="159"/>
    </row>
    <row r="196" spans="1:10" ht="15">
      <c r="A196" s="172" t="s">
        <v>174</v>
      </c>
      <c r="B196" s="174"/>
      <c r="C196" s="174"/>
      <c r="D196" s="174"/>
      <c r="E196" s="174"/>
      <c r="F196" s="174"/>
      <c r="G196" s="174"/>
      <c r="H196" s="174"/>
      <c r="I196" s="174"/>
    </row>
    <row r="197" spans="1:10" ht="15">
      <c r="A197" s="172"/>
      <c r="B197" s="174"/>
      <c r="C197" s="174"/>
      <c r="D197" s="174"/>
      <c r="E197" s="174"/>
      <c r="F197" s="174"/>
      <c r="G197" s="174"/>
      <c r="H197" s="174"/>
      <c r="I197" s="174"/>
    </row>
    <row r="198" spans="1:10" ht="15.75">
      <c r="A198" s="179" t="s">
        <v>248</v>
      </c>
      <c r="B198" s="174"/>
      <c r="C198" s="174"/>
      <c r="D198" s="174"/>
      <c r="E198" s="174"/>
      <c r="F198" s="174"/>
      <c r="G198" s="174"/>
      <c r="H198" s="174"/>
      <c r="I198" s="174"/>
    </row>
    <row r="199" spans="1:10" ht="15" customHeight="1">
      <c r="A199" s="675" t="s">
        <v>275</v>
      </c>
      <c r="B199" s="675"/>
      <c r="C199" s="675"/>
      <c r="D199" s="675"/>
      <c r="E199" s="675"/>
      <c r="F199" s="675"/>
      <c r="G199" s="675"/>
      <c r="H199" s="675"/>
      <c r="I199" s="675"/>
      <c r="J199" s="154" t="s">
        <v>258</v>
      </c>
    </row>
    <row r="200" spans="1:10" ht="15" customHeight="1">
      <c r="A200" s="675"/>
      <c r="B200" s="675"/>
      <c r="C200" s="675"/>
      <c r="D200" s="675"/>
      <c r="E200" s="675"/>
      <c r="F200" s="675"/>
      <c r="G200" s="675"/>
      <c r="H200" s="675"/>
      <c r="I200" s="675"/>
      <c r="J200" s="154" t="s">
        <v>259</v>
      </c>
    </row>
    <row r="201" spans="1:10" ht="15" customHeight="1">
      <c r="A201" s="675"/>
      <c r="B201" s="675"/>
      <c r="C201" s="675"/>
      <c r="D201" s="675"/>
      <c r="E201" s="675"/>
      <c r="F201" s="675"/>
      <c r="G201" s="675"/>
      <c r="H201" s="675"/>
      <c r="I201" s="675"/>
    </row>
    <row r="202" spans="1:10" ht="15" customHeight="1">
      <c r="A202" s="675"/>
      <c r="B202" s="675"/>
      <c r="C202" s="675"/>
      <c r="D202" s="675"/>
      <c r="E202" s="675"/>
      <c r="F202" s="675"/>
      <c r="G202" s="675"/>
      <c r="H202" s="675"/>
      <c r="I202" s="675"/>
    </row>
    <row r="203" spans="1:10" ht="15" customHeight="1">
      <c r="A203" s="675"/>
      <c r="B203" s="675"/>
      <c r="C203" s="675"/>
      <c r="D203" s="675"/>
      <c r="E203" s="675"/>
      <c r="F203" s="675"/>
      <c r="G203" s="675"/>
      <c r="H203" s="675"/>
      <c r="I203" s="675"/>
    </row>
    <row r="204" spans="1:10" ht="15" customHeight="1">
      <c r="A204" s="675"/>
      <c r="B204" s="675"/>
      <c r="C204" s="675"/>
      <c r="D204" s="675"/>
      <c r="E204" s="675"/>
      <c r="F204" s="675"/>
      <c r="G204" s="675"/>
      <c r="H204" s="675"/>
      <c r="I204" s="675"/>
    </row>
    <row r="205" spans="1:10" ht="15" customHeight="1">
      <c r="A205" s="424" t="s">
        <v>276</v>
      </c>
      <c r="B205" s="204"/>
      <c r="C205" s="204"/>
      <c r="D205" s="204"/>
      <c r="E205" s="204"/>
      <c r="F205" s="204"/>
      <c r="G205" s="204"/>
      <c r="H205" s="204"/>
      <c r="I205" s="204"/>
    </row>
    <row r="206" spans="1:10" ht="15" customHeight="1">
      <c r="A206" s="349" t="s">
        <v>277</v>
      </c>
      <c r="B206" s="204"/>
      <c r="C206" s="204"/>
      <c r="D206" s="204"/>
      <c r="E206" s="204"/>
      <c r="F206" s="204"/>
      <c r="G206" s="204"/>
      <c r="H206" s="204"/>
      <c r="I206" s="204"/>
    </row>
    <row r="207" spans="1:10" ht="15" customHeight="1">
      <c r="A207" s="349" t="s">
        <v>278</v>
      </c>
      <c r="B207" s="204"/>
      <c r="C207" s="204"/>
      <c r="D207" s="204"/>
      <c r="E207" s="204"/>
      <c r="F207" s="204"/>
      <c r="G207" s="204"/>
      <c r="H207" s="204"/>
      <c r="I207" s="204"/>
    </row>
    <row r="208" spans="1:10" ht="15" customHeight="1">
      <c r="A208" s="349"/>
      <c r="B208" s="204"/>
      <c r="C208" s="204"/>
      <c r="D208" s="204"/>
      <c r="E208" s="204"/>
      <c r="F208" s="204"/>
      <c r="G208" s="204"/>
      <c r="H208" s="204"/>
      <c r="I208" s="204"/>
    </row>
    <row r="209" spans="1:9" ht="15" customHeight="1">
      <c r="A209" s="315" t="s">
        <v>0</v>
      </c>
      <c r="B209" s="660"/>
      <c r="C209" s="675" t="s">
        <v>279</v>
      </c>
      <c r="D209" s="675"/>
      <c r="E209" s="675"/>
      <c r="F209" s="675"/>
      <c r="G209" s="675"/>
      <c r="H209" s="675"/>
      <c r="I209" s="675"/>
    </row>
    <row r="210" spans="1:9" ht="15" customHeight="1">
      <c r="A210" s="315"/>
      <c r="B210" s="660"/>
      <c r="C210" s="675"/>
      <c r="D210" s="675"/>
      <c r="E210" s="675"/>
      <c r="F210" s="675"/>
      <c r="G210" s="675"/>
      <c r="H210" s="675"/>
      <c r="I210" s="675"/>
    </row>
    <row r="211" spans="1:9" ht="15" customHeight="1">
      <c r="A211" s="315"/>
      <c r="B211" s="660"/>
      <c r="C211" s="204"/>
      <c r="D211" s="204"/>
      <c r="E211" s="204"/>
      <c r="F211" s="204"/>
      <c r="G211" s="204"/>
      <c r="H211" s="204"/>
      <c r="I211" s="204"/>
    </row>
    <row r="212" spans="1:9" ht="15" customHeight="1">
      <c r="A212" s="315" t="s">
        <v>197</v>
      </c>
      <c r="B212" s="660"/>
      <c r="C212" s="675" t="s">
        <v>324</v>
      </c>
      <c r="D212" s="675"/>
      <c r="E212" s="675"/>
      <c r="F212" s="675"/>
      <c r="G212" s="675"/>
      <c r="H212" s="675"/>
      <c r="I212" s="675"/>
    </row>
    <row r="213" spans="1:9" ht="15" customHeight="1">
      <c r="A213" s="315"/>
      <c r="B213" s="660"/>
      <c r="C213" s="675"/>
      <c r="D213" s="675"/>
      <c r="E213" s="675"/>
      <c r="F213" s="675"/>
      <c r="G213" s="675"/>
      <c r="H213" s="675"/>
      <c r="I213" s="675"/>
    </row>
    <row r="214" spans="1:9" ht="15" customHeight="1">
      <c r="A214" s="315"/>
      <c r="B214" s="660"/>
      <c r="C214" s="675"/>
      <c r="D214" s="675"/>
      <c r="E214" s="675"/>
      <c r="F214" s="675"/>
      <c r="G214" s="675"/>
      <c r="H214" s="675"/>
      <c r="I214" s="675"/>
    </row>
    <row r="215" spans="1:9" ht="15" customHeight="1">
      <c r="A215" s="315"/>
      <c r="B215" s="660"/>
      <c r="C215" s="675"/>
      <c r="D215" s="675"/>
      <c r="E215" s="675"/>
      <c r="F215" s="675"/>
      <c r="G215" s="675"/>
      <c r="H215" s="675"/>
      <c r="I215" s="675"/>
    </row>
    <row r="216" spans="1:9" ht="15" customHeight="1">
      <c r="A216" s="315"/>
      <c r="B216" s="660"/>
      <c r="C216" s="675"/>
      <c r="D216" s="675"/>
      <c r="E216" s="675"/>
      <c r="F216" s="675"/>
      <c r="G216" s="675"/>
      <c r="H216" s="675"/>
      <c r="I216" s="675"/>
    </row>
    <row r="217" spans="1:9" ht="15" customHeight="1">
      <c r="A217" s="660"/>
      <c r="B217" s="660"/>
      <c r="C217" s="675"/>
      <c r="D217" s="675"/>
      <c r="E217" s="675"/>
      <c r="F217" s="675"/>
      <c r="G217" s="675"/>
      <c r="H217" s="675"/>
      <c r="I217" s="675"/>
    </row>
    <row r="218" spans="1:9" ht="15" customHeight="1">
      <c r="A218" s="660"/>
      <c r="B218" s="660"/>
      <c r="C218" s="204"/>
      <c r="D218" s="204"/>
      <c r="E218" s="204"/>
      <c r="F218" s="204"/>
      <c r="G218" s="204"/>
      <c r="H218" s="204"/>
      <c r="I218" s="204"/>
    </row>
    <row r="219" spans="1:9" ht="15" customHeight="1">
      <c r="A219" s="677" t="s">
        <v>280</v>
      </c>
      <c r="B219" s="677"/>
      <c r="C219" s="675" t="s">
        <v>281</v>
      </c>
      <c r="D219" s="675"/>
      <c r="E219" s="675"/>
      <c r="F219" s="675"/>
      <c r="G219" s="675"/>
      <c r="H219" s="675"/>
      <c r="I219" s="675"/>
    </row>
    <row r="220" spans="1:9" ht="15" customHeight="1">
      <c r="A220" s="677"/>
      <c r="B220" s="677"/>
      <c r="C220" s="675"/>
      <c r="D220" s="675"/>
      <c r="E220" s="675"/>
      <c r="F220" s="675"/>
      <c r="G220" s="675"/>
      <c r="H220" s="675"/>
      <c r="I220" s="675"/>
    </row>
    <row r="221" spans="1:9" ht="15" customHeight="1">
      <c r="A221" s="315"/>
      <c r="B221" s="660"/>
      <c r="C221" s="675"/>
      <c r="D221" s="675"/>
      <c r="E221" s="675"/>
      <c r="F221" s="675"/>
      <c r="G221" s="675"/>
      <c r="H221" s="675"/>
      <c r="I221" s="675"/>
    </row>
    <row r="222" spans="1:9" ht="15" customHeight="1">
      <c r="A222" s="315" t="s">
        <v>106</v>
      </c>
      <c r="B222" s="660"/>
      <c r="C222" s="675" t="s">
        <v>282</v>
      </c>
      <c r="D222" s="675"/>
      <c r="E222" s="675"/>
      <c r="F222" s="675"/>
      <c r="G222" s="675"/>
      <c r="H222" s="675"/>
      <c r="I222" s="675"/>
    </row>
    <row r="223" spans="1:9" ht="15" customHeight="1">
      <c r="A223" s="349"/>
      <c r="B223" s="204"/>
      <c r="C223" s="675"/>
      <c r="D223" s="675"/>
      <c r="E223" s="675"/>
      <c r="F223" s="675"/>
      <c r="G223" s="675"/>
      <c r="H223" s="675"/>
      <c r="I223" s="675"/>
    </row>
    <row r="224" spans="1:9" ht="15" customHeight="1">
      <c r="A224" s="349"/>
      <c r="B224" s="204"/>
      <c r="C224" s="204"/>
      <c r="D224" s="204"/>
      <c r="E224" s="204"/>
      <c r="F224" s="204"/>
      <c r="G224" s="204"/>
      <c r="H224" s="204"/>
      <c r="I224" s="204"/>
    </row>
    <row r="225" spans="1:9" ht="23.25">
      <c r="A225" s="449" t="s">
        <v>306</v>
      </c>
      <c r="B225" s="460"/>
      <c r="C225" s="460"/>
      <c r="D225" s="460"/>
      <c r="E225" s="460"/>
      <c r="F225" s="460"/>
      <c r="G225" s="460"/>
      <c r="H225" s="460"/>
      <c r="I225" s="460"/>
    </row>
    <row r="226" spans="1:9" ht="15" customHeight="1">
      <c r="A226" s="349"/>
      <c r="B226" s="204"/>
      <c r="C226" s="204"/>
      <c r="D226" s="204"/>
      <c r="E226" s="204"/>
      <c r="F226" s="204"/>
      <c r="G226" s="204"/>
      <c r="H226" s="204"/>
      <c r="I226" s="204"/>
    </row>
    <row r="227" spans="1:9" ht="15" customHeight="1">
      <c r="A227" s="675" t="s">
        <v>283</v>
      </c>
      <c r="B227" s="675"/>
      <c r="C227" s="675"/>
      <c r="D227" s="675"/>
      <c r="E227" s="675"/>
      <c r="F227" s="675"/>
      <c r="G227" s="675"/>
      <c r="H227" s="675"/>
      <c r="I227" s="675"/>
    </row>
    <row r="228" spans="1:9" ht="15" customHeight="1">
      <c r="A228" s="675"/>
      <c r="B228" s="675"/>
      <c r="C228" s="675"/>
      <c r="D228" s="675"/>
      <c r="E228" s="675"/>
      <c r="F228" s="675"/>
      <c r="G228" s="675"/>
      <c r="H228" s="675"/>
      <c r="I228" s="675"/>
    </row>
    <row r="229" spans="1:9" ht="15" customHeight="1">
      <c r="A229" s="675" t="s">
        <v>326</v>
      </c>
      <c r="B229" s="675"/>
      <c r="C229" s="675"/>
      <c r="D229" s="675"/>
      <c r="E229" s="675"/>
      <c r="F229" s="675"/>
      <c r="G229" s="675"/>
      <c r="H229" s="675"/>
      <c r="I229" s="675"/>
    </row>
    <row r="230" spans="1:9" ht="15" customHeight="1">
      <c r="A230" s="675"/>
      <c r="B230" s="675"/>
      <c r="C230" s="675"/>
      <c r="D230" s="675"/>
      <c r="E230" s="675"/>
      <c r="F230" s="675"/>
      <c r="G230" s="675"/>
      <c r="H230" s="675"/>
      <c r="I230" s="675"/>
    </row>
    <row r="231" spans="1:9" ht="15" customHeight="1">
      <c r="A231" s="675"/>
      <c r="B231" s="675"/>
      <c r="C231" s="675"/>
      <c r="D231" s="675"/>
      <c r="E231" s="675"/>
      <c r="F231" s="675"/>
      <c r="G231" s="675"/>
      <c r="H231" s="675"/>
      <c r="I231" s="675"/>
    </row>
    <row r="232" spans="1:9" ht="15" customHeight="1">
      <c r="A232" s="675"/>
      <c r="B232" s="675"/>
      <c r="C232" s="675"/>
      <c r="D232" s="675"/>
      <c r="E232" s="675"/>
      <c r="F232" s="675"/>
      <c r="G232" s="675"/>
      <c r="H232" s="675"/>
      <c r="I232" s="675"/>
    </row>
    <row r="233" spans="1:9" ht="22.5" customHeight="1">
      <c r="A233" s="428" t="s">
        <v>299</v>
      </c>
      <c r="B233" s="428"/>
      <c r="C233" s="204"/>
      <c r="D233" s="204"/>
      <c r="E233" s="204"/>
      <c r="F233" s="204"/>
      <c r="G233" s="204"/>
      <c r="H233" s="204"/>
      <c r="I233" s="204"/>
    </row>
    <row r="234" spans="1:9" ht="15" customHeight="1">
      <c r="A234" s="675" t="s">
        <v>284</v>
      </c>
      <c r="B234" s="675"/>
      <c r="C234" s="675"/>
      <c r="D234" s="675"/>
      <c r="E234" s="675"/>
      <c r="F234" s="675"/>
      <c r="G234" s="675"/>
      <c r="H234" s="675"/>
      <c r="I234" s="675"/>
    </row>
    <row r="235" spans="1:9" ht="14.25" customHeight="1">
      <c r="A235" s="675" t="s">
        <v>257</v>
      </c>
      <c r="B235" s="675"/>
      <c r="C235" s="675"/>
      <c r="D235" s="675"/>
      <c r="E235" s="675"/>
      <c r="F235" s="675"/>
      <c r="G235" s="675"/>
      <c r="H235" s="675"/>
      <c r="I235" s="675"/>
    </row>
    <row r="236" spans="1:9" ht="12.75" customHeight="1">
      <c r="B236" s="174"/>
      <c r="C236" s="174"/>
      <c r="D236" s="174"/>
      <c r="E236" s="174"/>
      <c r="F236" s="174"/>
      <c r="G236" s="174"/>
      <c r="H236" s="174"/>
      <c r="I236" s="174"/>
    </row>
    <row r="237" spans="1:9" ht="15">
      <c r="A237" s="692" t="s">
        <v>33</v>
      </c>
      <c r="B237" s="693"/>
      <c r="C237" s="702" t="s">
        <v>286</v>
      </c>
      <c r="D237" s="702"/>
      <c r="E237" s="702"/>
      <c r="F237" s="702"/>
      <c r="G237" s="702"/>
      <c r="H237" s="702"/>
      <c r="I237" s="703"/>
    </row>
    <row r="238" spans="1:9" ht="12.75" customHeight="1">
      <c r="A238" s="403"/>
      <c r="B238" s="354"/>
      <c r="C238" s="704"/>
      <c r="D238" s="704"/>
      <c r="E238" s="704"/>
      <c r="F238" s="704"/>
      <c r="G238" s="704"/>
      <c r="H238" s="704"/>
      <c r="I238" s="705"/>
    </row>
    <row r="239" spans="1:9" ht="12.75" customHeight="1">
      <c r="A239" s="403"/>
      <c r="B239" s="354"/>
      <c r="C239" s="197"/>
      <c r="D239" s="197"/>
      <c r="E239" s="197"/>
      <c r="F239" s="197"/>
      <c r="G239" s="197"/>
      <c r="H239" s="197"/>
      <c r="I239" s="404"/>
    </row>
    <row r="240" spans="1:9" ht="12.75" customHeight="1">
      <c r="A240" s="685" t="s">
        <v>57</v>
      </c>
      <c r="B240" s="686"/>
      <c r="C240" s="197" t="s">
        <v>114</v>
      </c>
      <c r="D240" s="198"/>
      <c r="E240" s="198"/>
      <c r="F240" s="198"/>
      <c r="G240" s="198"/>
      <c r="H240" s="198"/>
      <c r="I240" s="405"/>
    </row>
    <row r="241" spans="1:10" ht="15">
      <c r="A241" s="406"/>
      <c r="B241" s="199"/>
      <c r="C241" s="200"/>
      <c r="D241" s="200"/>
      <c r="E241" s="200"/>
      <c r="F241" s="200"/>
      <c r="G241" s="200"/>
      <c r="H241" s="200"/>
      <c r="I241" s="407"/>
    </row>
    <row r="242" spans="1:10" ht="15" customHeight="1">
      <c r="A242" s="698" t="s">
        <v>247</v>
      </c>
      <c r="B242" s="699"/>
      <c r="C242" s="201" t="s">
        <v>116</v>
      </c>
      <c r="D242" s="200"/>
      <c r="E242" s="200"/>
      <c r="F242" s="200"/>
      <c r="G242" s="200"/>
      <c r="H242" s="200"/>
      <c r="I242" s="407"/>
    </row>
    <row r="243" spans="1:10" ht="15">
      <c r="A243" s="698"/>
      <c r="B243" s="699"/>
      <c r="C243" s="200"/>
      <c r="D243" s="200"/>
      <c r="E243" s="200"/>
      <c r="F243" s="200"/>
      <c r="G243" s="200"/>
      <c r="H243" s="200"/>
      <c r="I243" s="407"/>
      <c r="J243" s="196" t="s">
        <v>115</v>
      </c>
    </row>
    <row r="244" spans="1:10" ht="15">
      <c r="A244" s="698"/>
      <c r="B244" s="699"/>
      <c r="C244" s="200"/>
      <c r="D244" s="200"/>
      <c r="E244" s="200"/>
      <c r="F244" s="200"/>
      <c r="G244" s="200"/>
      <c r="H244" s="200"/>
      <c r="I244" s="407"/>
    </row>
    <row r="245" spans="1:10" ht="15" customHeight="1">
      <c r="A245" s="698" t="s">
        <v>117</v>
      </c>
      <c r="B245" s="699"/>
      <c r="C245" s="678" t="s">
        <v>327</v>
      </c>
      <c r="D245" s="678"/>
      <c r="E245" s="678"/>
      <c r="F245" s="678"/>
      <c r="G245" s="678"/>
      <c r="H245" s="678"/>
      <c r="I245" s="679"/>
    </row>
    <row r="246" spans="1:10" ht="12.75" customHeight="1">
      <c r="A246" s="698"/>
      <c r="B246" s="699"/>
      <c r="C246" s="678"/>
      <c r="D246" s="678"/>
      <c r="E246" s="678"/>
      <c r="F246" s="678"/>
      <c r="G246" s="678"/>
      <c r="H246" s="678"/>
      <c r="I246" s="679"/>
    </row>
    <row r="247" spans="1:10" ht="12.75" customHeight="1">
      <c r="A247" s="698"/>
      <c r="B247" s="699"/>
      <c r="C247" s="678"/>
      <c r="D247" s="678"/>
      <c r="E247" s="678"/>
      <c r="F247" s="678"/>
      <c r="G247" s="678"/>
      <c r="H247" s="678"/>
      <c r="I247" s="679"/>
    </row>
    <row r="248" spans="1:10" ht="12.75" customHeight="1">
      <c r="A248" s="698"/>
      <c r="B248" s="699"/>
      <c r="C248" s="678"/>
      <c r="D248" s="678"/>
      <c r="E248" s="678"/>
      <c r="F248" s="678"/>
      <c r="G248" s="678"/>
      <c r="H248" s="678"/>
      <c r="I248" s="679"/>
    </row>
    <row r="249" spans="1:10" ht="12.75" customHeight="1">
      <c r="A249" s="698"/>
      <c r="B249" s="699"/>
      <c r="C249" s="678"/>
      <c r="D249" s="678"/>
      <c r="E249" s="678"/>
      <c r="F249" s="678"/>
      <c r="G249" s="678"/>
      <c r="H249" s="678"/>
      <c r="I249" s="679"/>
    </row>
    <row r="250" spans="1:10" ht="12.75" customHeight="1">
      <c r="A250" s="698"/>
      <c r="B250" s="699"/>
      <c r="C250" s="678"/>
      <c r="D250" s="678"/>
      <c r="E250" s="678"/>
      <c r="F250" s="678"/>
      <c r="G250" s="678"/>
      <c r="H250" s="678"/>
      <c r="I250" s="679"/>
    </row>
    <row r="251" spans="1:10" ht="12.75" customHeight="1">
      <c r="A251" s="698"/>
      <c r="B251" s="699"/>
      <c r="C251" s="678"/>
      <c r="D251" s="678"/>
      <c r="E251" s="678"/>
      <c r="F251" s="678"/>
      <c r="G251" s="678"/>
      <c r="H251" s="678"/>
      <c r="I251" s="679"/>
    </row>
    <row r="252" spans="1:10">
      <c r="A252" s="698" t="s">
        <v>190</v>
      </c>
      <c r="B252" s="699"/>
      <c r="C252" s="678" t="s">
        <v>287</v>
      </c>
      <c r="D252" s="678"/>
      <c r="E252" s="678"/>
      <c r="F252" s="678"/>
      <c r="G252" s="678"/>
      <c r="H252" s="678"/>
      <c r="I252" s="679"/>
    </row>
    <row r="253" spans="1:10">
      <c r="A253" s="698"/>
      <c r="B253" s="699"/>
      <c r="C253" s="678"/>
      <c r="D253" s="678"/>
      <c r="E253" s="678"/>
      <c r="F253" s="678"/>
      <c r="G253" s="678"/>
      <c r="H253" s="678"/>
      <c r="I253" s="679"/>
    </row>
    <row r="254" spans="1:10">
      <c r="A254" s="698"/>
      <c r="B254" s="699"/>
      <c r="C254" s="678"/>
      <c r="D254" s="678"/>
      <c r="E254" s="678"/>
      <c r="F254" s="678"/>
      <c r="G254" s="678"/>
      <c r="H254" s="678"/>
      <c r="I254" s="679"/>
    </row>
    <row r="255" spans="1:10">
      <c r="A255" s="698"/>
      <c r="B255" s="699"/>
      <c r="C255" s="678"/>
      <c r="D255" s="678"/>
      <c r="E255" s="678"/>
      <c r="F255" s="678"/>
      <c r="G255" s="678"/>
      <c r="H255" s="678"/>
      <c r="I255" s="679"/>
    </row>
    <row r="256" spans="1:10">
      <c r="A256" s="698"/>
      <c r="B256" s="699"/>
      <c r="C256" s="678"/>
      <c r="D256" s="678"/>
      <c r="E256" s="678"/>
      <c r="F256" s="678"/>
      <c r="G256" s="678"/>
      <c r="H256" s="678"/>
      <c r="I256" s="679"/>
    </row>
    <row r="257" spans="1:9">
      <c r="A257" s="700"/>
      <c r="B257" s="701"/>
      <c r="C257" s="694"/>
      <c r="D257" s="694"/>
      <c r="E257" s="694"/>
      <c r="F257" s="694"/>
      <c r="G257" s="694"/>
      <c r="H257" s="694"/>
      <c r="I257" s="695"/>
    </row>
    <row r="258" spans="1:9" s="118" customFormat="1" ht="15">
      <c r="A258" s="267" t="s">
        <v>59</v>
      </c>
      <c r="C258" s="267" t="s">
        <v>188</v>
      </c>
      <c r="D258" s="124"/>
      <c r="E258" s="117"/>
      <c r="F258" s="117"/>
      <c r="G258" s="117"/>
      <c r="H258" s="117"/>
      <c r="I258" s="117"/>
    </row>
    <row r="259" spans="1:9" ht="12.75" customHeight="1">
      <c r="A259" s="116"/>
      <c r="B259" s="116"/>
      <c r="C259" s="116"/>
      <c r="D259" s="116"/>
      <c r="E259" s="116"/>
      <c r="F259" s="116"/>
      <c r="G259" s="116"/>
      <c r="H259" s="116"/>
      <c r="I259" s="116"/>
    </row>
    <row r="260" spans="1:9" ht="12.75" customHeight="1">
      <c r="A260" s="116"/>
      <c r="B260" s="116"/>
      <c r="C260" s="116"/>
      <c r="D260" s="116"/>
      <c r="E260" s="116"/>
      <c r="F260" s="116"/>
      <c r="G260" s="116"/>
      <c r="H260" s="116"/>
      <c r="I260" s="116"/>
    </row>
    <row r="261" spans="1:9" ht="12.75" customHeight="1">
      <c r="A261" s="116"/>
      <c r="B261" s="116"/>
      <c r="C261" s="116"/>
      <c r="D261" s="116"/>
      <c r="E261" s="116"/>
      <c r="F261" s="116"/>
      <c r="G261" s="116"/>
      <c r="H261" s="116"/>
      <c r="I261" s="116"/>
    </row>
    <row r="262" spans="1:9" ht="12.75" customHeight="1">
      <c r="A262" s="116"/>
      <c r="B262" s="116"/>
      <c r="C262" s="116"/>
      <c r="D262" s="116"/>
      <c r="E262" s="116"/>
      <c r="F262" s="116"/>
      <c r="G262" s="116"/>
      <c r="H262" s="116"/>
      <c r="I262" s="116"/>
    </row>
    <row r="263" spans="1:9" ht="12.75" customHeight="1">
      <c r="A263" s="116"/>
      <c r="B263" s="116"/>
      <c r="C263" s="116"/>
      <c r="D263" s="116"/>
      <c r="E263" s="116"/>
      <c r="F263" s="116"/>
      <c r="G263" s="116"/>
      <c r="H263" s="116"/>
      <c r="I263" s="116"/>
    </row>
    <row r="264" spans="1:9" ht="12.75" customHeight="1">
      <c r="A264" s="116"/>
      <c r="B264" s="116"/>
      <c r="C264" s="116"/>
      <c r="D264" s="116"/>
      <c r="E264" s="116"/>
      <c r="F264" s="116"/>
      <c r="G264" s="116"/>
      <c r="H264" s="116"/>
      <c r="I264" s="116"/>
    </row>
    <row r="265" spans="1:9" ht="12.75" customHeight="1">
      <c r="A265" s="116"/>
      <c r="B265" s="116"/>
      <c r="C265" s="116"/>
      <c r="D265" s="116"/>
      <c r="E265" s="116"/>
      <c r="F265" s="116"/>
      <c r="G265" s="116"/>
      <c r="H265" s="116"/>
      <c r="I265" s="116"/>
    </row>
    <row r="266" spans="1:9" ht="12.75" customHeight="1">
      <c r="A266" s="116"/>
      <c r="B266" s="116"/>
      <c r="C266" s="116"/>
      <c r="D266" s="116"/>
      <c r="E266" s="116"/>
      <c r="F266" s="116"/>
      <c r="G266" s="116"/>
      <c r="H266" s="116"/>
      <c r="I266" s="116"/>
    </row>
    <row r="267" spans="1:9" ht="12.75" customHeight="1">
      <c r="A267" s="116"/>
      <c r="B267" s="116"/>
      <c r="C267" s="116"/>
      <c r="D267" s="116"/>
      <c r="E267" s="116"/>
      <c r="F267" s="116"/>
      <c r="G267" s="116"/>
      <c r="H267" s="116"/>
      <c r="I267" s="116"/>
    </row>
    <row r="268" spans="1:9" ht="12.75" customHeight="1">
      <c r="A268" s="116"/>
      <c r="B268" s="116"/>
      <c r="C268" s="116"/>
      <c r="D268" s="116"/>
      <c r="E268" s="116"/>
      <c r="F268" s="116"/>
      <c r="G268" s="116"/>
      <c r="H268" s="116"/>
      <c r="I268" s="116"/>
    </row>
    <row r="269" spans="1:9" ht="12.75" customHeight="1">
      <c r="A269" s="116"/>
      <c r="B269" s="116"/>
      <c r="C269" s="116"/>
      <c r="D269" s="116"/>
      <c r="E269" s="116"/>
      <c r="F269" s="116"/>
      <c r="G269" s="116"/>
      <c r="H269" s="116"/>
      <c r="I269" s="116"/>
    </row>
    <row r="270" spans="1:9" ht="12.75" customHeight="1">
      <c r="A270" s="116"/>
      <c r="B270" s="116"/>
      <c r="C270" s="116"/>
      <c r="D270" s="116"/>
      <c r="E270" s="116"/>
      <c r="F270" s="116"/>
      <c r="G270" s="116"/>
      <c r="H270" s="116"/>
      <c r="I270" s="116"/>
    </row>
    <row r="271" spans="1:9" ht="12.75" customHeight="1">
      <c r="A271" s="116"/>
      <c r="B271" s="116"/>
      <c r="C271" s="116"/>
      <c r="D271" s="116"/>
      <c r="E271" s="116"/>
      <c r="F271" s="116"/>
      <c r="G271" s="116"/>
      <c r="H271" s="116"/>
      <c r="I271" s="116"/>
    </row>
    <row r="272" spans="1:9" ht="12.75" customHeight="1">
      <c r="A272" s="116"/>
      <c r="B272" s="116"/>
      <c r="C272" s="116"/>
      <c r="D272" s="116"/>
      <c r="E272" s="116"/>
      <c r="F272" s="116"/>
      <c r="G272" s="116"/>
      <c r="H272" s="116"/>
      <c r="I272" s="116"/>
    </row>
    <row r="273" spans="1:9" ht="12.75" customHeight="1">
      <c r="A273" s="116"/>
      <c r="B273" s="116"/>
      <c r="C273" s="116"/>
      <c r="D273" s="116"/>
      <c r="E273" s="116"/>
      <c r="F273" s="116"/>
      <c r="G273" s="116"/>
      <c r="H273" s="116"/>
      <c r="I273" s="116"/>
    </row>
    <row r="274" spans="1:9" ht="12.75" customHeight="1">
      <c r="A274" s="116"/>
      <c r="B274" s="116"/>
      <c r="C274" s="116"/>
      <c r="D274" s="116"/>
      <c r="E274" s="116"/>
      <c r="F274" s="116"/>
      <c r="G274" s="116"/>
      <c r="H274" s="116"/>
      <c r="I274" s="116"/>
    </row>
    <row r="275" spans="1:9" ht="12.75" customHeight="1">
      <c r="A275" s="116"/>
      <c r="B275" s="116"/>
      <c r="C275" s="116"/>
      <c r="D275" s="116"/>
      <c r="E275" s="116"/>
      <c r="F275" s="116"/>
      <c r="G275" s="116"/>
      <c r="H275" s="116"/>
      <c r="I275" s="116"/>
    </row>
    <row r="276" spans="1:9" ht="12.75" customHeight="1">
      <c r="A276" s="116"/>
      <c r="B276" s="116"/>
      <c r="C276" s="116"/>
      <c r="D276" s="116"/>
      <c r="E276" s="116"/>
      <c r="F276" s="116"/>
      <c r="G276" s="116"/>
      <c r="H276" s="116"/>
      <c r="I276" s="116"/>
    </row>
    <row r="277" spans="1:9" ht="12.75" customHeight="1">
      <c r="A277" s="116"/>
      <c r="B277" s="116"/>
      <c r="C277" s="116"/>
      <c r="D277" s="116"/>
      <c r="E277" s="116"/>
      <c r="F277" s="116"/>
      <c r="G277" s="116"/>
      <c r="H277" s="116"/>
      <c r="I277" s="116"/>
    </row>
    <row r="278" spans="1:9" ht="12.75" customHeight="1">
      <c r="A278" s="116"/>
      <c r="B278" s="116"/>
      <c r="C278" s="116"/>
      <c r="D278" s="116"/>
      <c r="E278" s="116"/>
      <c r="F278" s="116"/>
      <c r="G278" s="116"/>
      <c r="H278" s="116"/>
      <c r="I278" s="116"/>
    </row>
    <row r="279" spans="1:9" ht="12.75" customHeight="1">
      <c r="A279" s="116"/>
      <c r="B279" s="116"/>
      <c r="C279" s="116"/>
      <c r="D279" s="116"/>
      <c r="E279" s="116"/>
      <c r="F279" s="116"/>
      <c r="G279" s="116"/>
      <c r="H279" s="116"/>
      <c r="I279" s="116"/>
    </row>
    <row r="280" spans="1:9" ht="12.75" customHeight="1">
      <c r="A280" s="675" t="s">
        <v>288</v>
      </c>
      <c r="B280" s="675"/>
      <c r="C280" s="675"/>
      <c r="D280" s="675"/>
      <c r="E280" s="675"/>
      <c r="F280" s="675"/>
      <c r="G280" s="675"/>
      <c r="H280" s="675"/>
      <c r="I280" s="675"/>
    </row>
    <row r="281" spans="1:9" ht="12.75" customHeight="1">
      <c r="A281" s="675"/>
      <c r="B281" s="675"/>
      <c r="C281" s="675"/>
      <c r="D281" s="675"/>
      <c r="E281" s="675"/>
      <c r="F281" s="675"/>
      <c r="G281" s="675"/>
      <c r="H281" s="675"/>
      <c r="I281" s="675"/>
    </row>
    <row r="282" spans="1:9" ht="12.75" customHeight="1">
      <c r="A282" s="675"/>
      <c r="B282" s="675"/>
      <c r="C282" s="675"/>
      <c r="D282" s="675"/>
      <c r="E282" s="675"/>
      <c r="F282" s="675"/>
      <c r="G282" s="675"/>
      <c r="H282" s="675"/>
      <c r="I282" s="675"/>
    </row>
    <row r="283" spans="1:9" ht="12.75" customHeight="1">
      <c r="A283" s="675"/>
      <c r="B283" s="675"/>
      <c r="C283" s="675"/>
      <c r="D283" s="675"/>
      <c r="E283" s="675"/>
      <c r="F283" s="675"/>
      <c r="G283" s="675"/>
      <c r="H283" s="675"/>
      <c r="I283" s="675"/>
    </row>
    <row r="284" spans="1:9" ht="12.75" customHeight="1">
      <c r="A284" s="116"/>
      <c r="B284" s="116"/>
      <c r="C284" s="116"/>
      <c r="D284" s="116"/>
      <c r="E284" s="116"/>
      <c r="F284" s="116"/>
      <c r="G284" s="116"/>
      <c r="H284" s="116"/>
      <c r="I284" s="116"/>
    </row>
    <row r="285" spans="1:9" s="172" customFormat="1" ht="18.75">
      <c r="A285" s="207" t="s">
        <v>300</v>
      </c>
      <c r="B285" s="159"/>
      <c r="C285" s="159"/>
      <c r="D285" s="159"/>
      <c r="E285" s="159"/>
      <c r="F285" s="159"/>
      <c r="G285" s="159"/>
      <c r="H285" s="159"/>
      <c r="I285" s="159"/>
    </row>
    <row r="286" spans="1:9" s="172" customFormat="1" ht="15" customHeight="1">
      <c r="A286" s="723" t="s">
        <v>289</v>
      </c>
      <c r="B286" s="723"/>
      <c r="C286" s="723"/>
      <c r="D286" s="723"/>
      <c r="E286" s="723"/>
      <c r="F286" s="723"/>
      <c r="G286" s="723"/>
      <c r="H286" s="723"/>
      <c r="I286" s="723"/>
    </row>
    <row r="287" spans="1:9" s="172" customFormat="1" ht="15">
      <c r="A287" s="723"/>
      <c r="B287" s="723"/>
      <c r="C287" s="723"/>
      <c r="D287" s="723"/>
      <c r="E287" s="723"/>
      <c r="F287" s="723"/>
      <c r="G287" s="723"/>
      <c r="H287" s="723"/>
      <c r="I287" s="723"/>
    </row>
    <row r="288" spans="1:9" s="172" customFormat="1" ht="15">
      <c r="B288" s="425"/>
      <c r="C288" s="425"/>
      <c r="D288" s="425"/>
      <c r="E288" s="425"/>
      <c r="F288" s="425"/>
      <c r="G288" s="425"/>
      <c r="H288" s="425"/>
      <c r="I288" s="425"/>
    </row>
    <row r="289" spans="1:9" s="172" customFormat="1" ht="15">
      <c r="B289" s="425"/>
      <c r="C289" s="425"/>
      <c r="D289" s="425"/>
      <c r="E289" s="425"/>
      <c r="F289" s="425"/>
      <c r="G289" s="425"/>
      <c r="H289" s="425"/>
      <c r="I289" s="425"/>
    </row>
    <row r="290" spans="1:9" s="172" customFormat="1" ht="15" customHeight="1">
      <c r="A290" s="675" t="s">
        <v>328</v>
      </c>
      <c r="B290" s="675"/>
      <c r="C290" s="675"/>
      <c r="D290" s="675"/>
      <c r="E290" s="675"/>
      <c r="F290" s="675"/>
      <c r="G290" s="675"/>
      <c r="H290" s="675"/>
      <c r="I290" s="675"/>
    </row>
    <row r="291" spans="1:9" s="172" customFormat="1" ht="15">
      <c r="A291" s="675"/>
      <c r="B291" s="675"/>
      <c r="C291" s="675"/>
      <c r="D291" s="675"/>
      <c r="E291" s="675"/>
      <c r="F291" s="675"/>
      <c r="G291" s="675"/>
      <c r="H291" s="675"/>
      <c r="I291" s="675"/>
    </row>
    <row r="292" spans="1:9" s="172" customFormat="1" ht="15">
      <c r="A292" s="675"/>
      <c r="B292" s="675"/>
      <c r="C292" s="675"/>
      <c r="D292" s="675"/>
      <c r="E292" s="675"/>
      <c r="F292" s="675"/>
      <c r="G292" s="675"/>
      <c r="H292" s="675"/>
      <c r="I292" s="675"/>
    </row>
    <row r="293" spans="1:9" s="172" customFormat="1" ht="15">
      <c r="A293" s="675"/>
      <c r="B293" s="675"/>
      <c r="C293" s="675"/>
      <c r="D293" s="675"/>
      <c r="E293" s="675"/>
      <c r="F293" s="675"/>
      <c r="G293" s="675"/>
      <c r="H293" s="675"/>
      <c r="I293" s="675"/>
    </row>
    <row r="294" spans="1:9" s="172" customFormat="1" ht="15">
      <c r="A294" s="675"/>
      <c r="B294" s="675"/>
      <c r="C294" s="675"/>
      <c r="D294" s="675"/>
      <c r="E294" s="675"/>
      <c r="F294" s="675"/>
      <c r="G294" s="675"/>
      <c r="H294" s="675"/>
      <c r="I294" s="675"/>
    </row>
    <row r="295" spans="1:9" s="172" customFormat="1" ht="15">
      <c r="A295" s="675"/>
      <c r="B295" s="675"/>
      <c r="C295" s="675"/>
      <c r="D295" s="675"/>
      <c r="E295" s="675"/>
      <c r="F295" s="675"/>
      <c r="G295" s="675"/>
      <c r="H295" s="675"/>
      <c r="I295" s="675"/>
    </row>
    <row r="296" spans="1:9" s="172" customFormat="1" ht="15" customHeight="1">
      <c r="A296" s="675"/>
      <c r="B296" s="675"/>
      <c r="C296" s="675"/>
      <c r="D296" s="675"/>
      <c r="E296" s="675"/>
      <c r="F296" s="675"/>
      <c r="G296" s="675"/>
      <c r="H296" s="675"/>
      <c r="I296" s="675"/>
    </row>
    <row r="297" spans="1:9" s="172" customFormat="1" ht="15">
      <c r="A297" s="192"/>
      <c r="B297" s="192"/>
      <c r="C297" s="192"/>
      <c r="D297" s="192"/>
      <c r="E297" s="192"/>
      <c r="F297" s="192"/>
      <c r="G297" s="192"/>
      <c r="H297" s="192"/>
      <c r="I297" s="192"/>
    </row>
    <row r="298" spans="1:9" s="172" customFormat="1" ht="15">
      <c r="A298" s="192"/>
      <c r="B298" s="192"/>
      <c r="C298" s="192"/>
      <c r="D298" s="192"/>
      <c r="E298" s="192"/>
      <c r="F298" s="192"/>
      <c r="G298" s="192"/>
      <c r="H298" s="192"/>
      <c r="I298" s="192"/>
    </row>
    <row r="299" spans="1:9" s="172" customFormat="1" ht="15">
      <c r="A299" s="192"/>
      <c r="B299" s="192"/>
      <c r="C299" s="192"/>
      <c r="D299" s="192"/>
      <c r="E299" s="192"/>
      <c r="F299" s="192"/>
      <c r="G299" s="192"/>
      <c r="H299" s="192"/>
      <c r="I299" s="192"/>
    </row>
    <row r="300" spans="1:9" s="172" customFormat="1" ht="15">
      <c r="A300" s="204"/>
      <c r="B300" s="204"/>
      <c r="C300" s="204"/>
      <c r="D300" s="204"/>
      <c r="E300" s="204"/>
      <c r="F300" s="204"/>
      <c r="G300" s="204"/>
      <c r="H300" s="204"/>
      <c r="I300" s="204"/>
    </row>
    <row r="301" spans="1:9" s="172" customFormat="1" ht="15">
      <c r="A301" s="204"/>
      <c r="B301" s="204"/>
      <c r="C301" s="204"/>
      <c r="D301" s="204"/>
      <c r="E301" s="204"/>
      <c r="F301" s="204"/>
      <c r="G301" s="204"/>
      <c r="H301" s="204"/>
      <c r="I301" s="204"/>
    </row>
    <row r="302" spans="1:9" s="172" customFormat="1" ht="15">
      <c r="A302" s="204"/>
      <c r="B302" s="204"/>
      <c r="C302" s="204"/>
      <c r="D302" s="204"/>
      <c r="E302" s="204"/>
      <c r="F302" s="204"/>
      <c r="G302" s="204"/>
      <c r="H302" s="204"/>
      <c r="I302" s="204"/>
    </row>
    <row r="303" spans="1:9" s="172" customFormat="1" ht="15">
      <c r="A303" s="204"/>
      <c r="B303" s="204"/>
      <c r="C303" s="204"/>
      <c r="D303" s="204"/>
      <c r="E303" s="204"/>
      <c r="F303" s="204"/>
      <c r="G303" s="204"/>
      <c r="H303" s="204"/>
      <c r="I303" s="204"/>
    </row>
    <row r="304" spans="1:9" s="172" customFormat="1" ht="15">
      <c r="A304" s="204"/>
      <c r="B304" s="204"/>
      <c r="C304" s="204"/>
      <c r="D304" s="204"/>
      <c r="E304" s="204"/>
      <c r="F304" s="204"/>
      <c r="G304" s="204"/>
      <c r="H304" s="204"/>
      <c r="I304" s="204"/>
    </row>
    <row r="305" spans="1:10" s="172" customFormat="1" ht="15">
      <c r="A305" s="204"/>
      <c r="B305" s="204"/>
      <c r="C305" s="204"/>
      <c r="D305" s="204"/>
      <c r="E305" s="204"/>
      <c r="F305" s="204"/>
      <c r="G305" s="204"/>
      <c r="H305" s="204"/>
      <c r="I305" s="204"/>
    </row>
    <row r="306" spans="1:10" s="172" customFormat="1" ht="15">
      <c r="A306" s="204"/>
      <c r="B306" s="204"/>
      <c r="C306" s="204"/>
      <c r="D306" s="204"/>
      <c r="E306" s="204"/>
      <c r="F306" s="204"/>
      <c r="G306" s="204"/>
      <c r="H306" s="204"/>
      <c r="I306" s="204"/>
    </row>
    <row r="307" spans="1:10" s="172" customFormat="1" ht="15">
      <c r="A307" s="204"/>
      <c r="B307" s="204"/>
      <c r="C307" s="204"/>
      <c r="D307" s="204"/>
      <c r="E307" s="204"/>
      <c r="F307" s="204"/>
      <c r="G307" s="204"/>
      <c r="H307" s="204"/>
      <c r="I307" s="204"/>
    </row>
    <row r="308" spans="1:10" s="172" customFormat="1" ht="15">
      <c r="A308" s="204"/>
      <c r="B308" s="204"/>
      <c r="C308" s="204"/>
      <c r="D308" s="204"/>
      <c r="E308" s="204"/>
      <c r="F308" s="204"/>
      <c r="G308" s="204"/>
      <c r="H308" s="204"/>
      <c r="I308" s="204"/>
    </row>
    <row r="309" spans="1:10" s="172" customFormat="1" ht="15">
      <c r="A309" s="204"/>
      <c r="B309" s="204"/>
      <c r="C309" s="204"/>
      <c r="D309" s="204"/>
      <c r="E309" s="204"/>
      <c r="F309" s="204"/>
      <c r="G309" s="204"/>
      <c r="H309" s="204"/>
      <c r="I309" s="204"/>
    </row>
    <row r="310" spans="1:10" s="172" customFormat="1" ht="15">
      <c r="A310" s="204"/>
      <c r="B310" s="204"/>
      <c r="C310" s="204"/>
      <c r="D310" s="204"/>
      <c r="E310" s="204"/>
      <c r="F310" s="204"/>
      <c r="G310" s="204"/>
      <c r="H310" s="204"/>
      <c r="I310" s="204"/>
    </row>
    <row r="311" spans="1:10" s="172" customFormat="1" ht="15">
      <c r="A311" s="204"/>
      <c r="B311" s="204"/>
      <c r="C311" s="204"/>
      <c r="D311" s="204"/>
      <c r="E311" s="204"/>
      <c r="F311" s="204"/>
      <c r="G311" s="204"/>
      <c r="H311" s="204"/>
      <c r="I311" s="204"/>
    </row>
    <row r="312" spans="1:10" s="172" customFormat="1" ht="15">
      <c r="A312" s="172" t="s">
        <v>290</v>
      </c>
    </row>
    <row r="313" spans="1:10" s="172" customFormat="1" ht="15">
      <c r="B313" s="159"/>
      <c r="C313" s="159"/>
      <c r="D313" s="159"/>
      <c r="E313" s="159"/>
      <c r="F313" s="159"/>
      <c r="G313" s="159"/>
      <c r="H313" s="159"/>
      <c r="I313" s="159"/>
    </row>
    <row r="314" spans="1:10" s="172" customFormat="1" ht="15">
      <c r="A314" s="461" t="s">
        <v>248</v>
      </c>
      <c r="B314" s="462"/>
      <c r="C314" s="462"/>
      <c r="D314" s="462"/>
      <c r="E314" s="462"/>
      <c r="F314" s="462"/>
      <c r="G314" s="462"/>
      <c r="H314" s="462"/>
      <c r="I314" s="462"/>
    </row>
    <row r="315" spans="1:10" s="172" customFormat="1" ht="15">
      <c r="A315" s="684" t="s">
        <v>291</v>
      </c>
      <c r="B315" s="684"/>
      <c r="C315" s="684"/>
      <c r="D315" s="684"/>
      <c r="E315" s="684"/>
      <c r="F315" s="684"/>
      <c r="G315" s="684"/>
      <c r="H315" s="684"/>
      <c r="I315" s="684"/>
    </row>
    <row r="316" spans="1:10" s="172" customFormat="1" ht="15">
      <c r="A316" s="684"/>
      <c r="B316" s="684"/>
      <c r="C316" s="684"/>
      <c r="D316" s="684"/>
      <c r="E316" s="684"/>
      <c r="F316" s="684"/>
      <c r="G316" s="684"/>
      <c r="H316" s="684"/>
      <c r="I316" s="684"/>
    </row>
    <row r="317" spans="1:10" s="172" customFormat="1" ht="15">
      <c r="A317" s="351"/>
      <c r="B317" s="351"/>
      <c r="C317" s="351"/>
      <c r="D317" s="351"/>
      <c r="E317" s="351"/>
      <c r="F317" s="351"/>
      <c r="G317" s="351"/>
      <c r="H317" s="351"/>
      <c r="I317" s="351"/>
    </row>
    <row r="318" spans="1:10" ht="12.75" customHeight="1">
      <c r="A318" s="696" t="s">
        <v>191</v>
      </c>
      <c r="B318" s="697"/>
      <c r="C318" s="681" t="s">
        <v>329</v>
      </c>
      <c r="D318" s="681"/>
      <c r="E318" s="681"/>
      <c r="F318" s="681"/>
      <c r="G318" s="681"/>
      <c r="H318" s="681"/>
      <c r="I318" s="683"/>
    </row>
    <row r="319" spans="1:10" ht="12.75" customHeight="1">
      <c r="A319" s="377"/>
      <c r="B319" s="378"/>
      <c r="C319" s="678"/>
      <c r="D319" s="678"/>
      <c r="E319" s="678"/>
      <c r="F319" s="678"/>
      <c r="G319" s="678"/>
      <c r="H319" s="678"/>
      <c r="I319" s="679"/>
      <c r="J319" s="154"/>
    </row>
    <row r="320" spans="1:10" ht="12.75" customHeight="1">
      <c r="A320" s="377"/>
      <c r="B320" s="378"/>
      <c r="C320" s="678"/>
      <c r="D320" s="678"/>
      <c r="E320" s="678"/>
      <c r="F320" s="678"/>
      <c r="G320" s="678"/>
      <c r="H320" s="678"/>
      <c r="I320" s="679"/>
    </row>
    <row r="321" spans="1:9" ht="12.75" customHeight="1">
      <c r="A321" s="377"/>
      <c r="B321" s="378"/>
      <c r="C321" s="678"/>
      <c r="D321" s="678"/>
      <c r="E321" s="678"/>
      <c r="F321" s="678"/>
      <c r="G321" s="678"/>
      <c r="H321" s="678"/>
      <c r="I321" s="679"/>
    </row>
    <row r="322" spans="1:9" ht="12.75" customHeight="1">
      <c r="A322" s="377"/>
      <c r="B322" s="378"/>
      <c r="C322" s="678"/>
      <c r="D322" s="678"/>
      <c r="E322" s="678"/>
      <c r="F322" s="678"/>
      <c r="G322" s="678"/>
      <c r="H322" s="678"/>
      <c r="I322" s="679"/>
    </row>
    <row r="323" spans="1:9" ht="15">
      <c r="A323" s="379"/>
      <c r="B323" s="380"/>
      <c r="C323" s="203"/>
      <c r="D323" s="203"/>
      <c r="E323" s="203"/>
      <c r="F323" s="203"/>
      <c r="G323" s="203"/>
      <c r="H323" s="203"/>
      <c r="I323" s="381"/>
    </row>
    <row r="324" spans="1:9" ht="15" customHeight="1">
      <c r="A324" s="682" t="s">
        <v>192</v>
      </c>
      <c r="B324" s="678"/>
      <c r="C324" s="687" t="s">
        <v>193</v>
      </c>
      <c r="D324" s="687"/>
      <c r="E324" s="687"/>
      <c r="F324" s="687"/>
      <c r="G324" s="687"/>
      <c r="H324" s="687"/>
      <c r="I324" s="688"/>
    </row>
    <row r="325" spans="1:9" ht="15" customHeight="1">
      <c r="A325" s="682"/>
      <c r="B325" s="678"/>
      <c r="C325" s="687"/>
      <c r="D325" s="687"/>
      <c r="E325" s="687"/>
      <c r="F325" s="687"/>
      <c r="G325" s="687"/>
      <c r="H325" s="687"/>
      <c r="I325" s="688"/>
    </row>
    <row r="326" spans="1:9" ht="15" customHeight="1">
      <c r="A326" s="382"/>
      <c r="B326" s="257"/>
      <c r="C326" s="687"/>
      <c r="D326" s="687"/>
      <c r="E326" s="687"/>
      <c r="F326" s="687"/>
      <c r="G326" s="687"/>
      <c r="H326" s="687"/>
      <c r="I326" s="688"/>
    </row>
    <row r="327" spans="1:9" ht="15" customHeight="1">
      <c r="A327" s="382"/>
      <c r="B327" s="257"/>
      <c r="C327" s="383"/>
      <c r="D327" s="383"/>
      <c r="E327" s="383"/>
      <c r="F327" s="383"/>
      <c r="G327" s="383"/>
      <c r="H327" s="383"/>
      <c r="I327" s="384"/>
    </row>
    <row r="328" spans="1:9" ht="15">
      <c r="A328" s="379"/>
      <c r="B328" s="380"/>
      <c r="C328" s="380"/>
      <c r="D328" s="380"/>
      <c r="E328" s="380"/>
      <c r="F328" s="380"/>
      <c r="G328" s="380"/>
      <c r="H328" s="380"/>
      <c r="I328" s="388"/>
    </row>
    <row r="329" spans="1:9" ht="12.75" customHeight="1">
      <c r="A329" s="682" t="s">
        <v>194</v>
      </c>
      <c r="B329" s="678"/>
      <c r="C329" s="687" t="s">
        <v>330</v>
      </c>
      <c r="D329" s="687"/>
      <c r="E329" s="687"/>
      <c r="F329" s="687"/>
      <c r="G329" s="687"/>
      <c r="H329" s="687"/>
      <c r="I329" s="688"/>
    </row>
    <row r="330" spans="1:9" ht="12.75" customHeight="1">
      <c r="A330" s="382"/>
      <c r="B330" s="257"/>
      <c r="C330" s="687"/>
      <c r="D330" s="687"/>
      <c r="E330" s="687"/>
      <c r="F330" s="687"/>
      <c r="G330" s="687"/>
      <c r="H330" s="687"/>
      <c r="I330" s="688"/>
    </row>
    <row r="331" spans="1:9" ht="12.75" customHeight="1">
      <c r="A331" s="382"/>
      <c r="B331" s="257"/>
      <c r="C331" s="687"/>
      <c r="D331" s="687"/>
      <c r="E331" s="687"/>
      <c r="F331" s="687"/>
      <c r="G331" s="687"/>
      <c r="H331" s="687"/>
      <c r="I331" s="688"/>
    </row>
    <row r="332" spans="1:9" ht="12.75" customHeight="1">
      <c r="A332" s="382"/>
      <c r="B332" s="257"/>
      <c r="C332" s="687"/>
      <c r="D332" s="687"/>
      <c r="E332" s="687"/>
      <c r="F332" s="687"/>
      <c r="G332" s="687"/>
      <c r="H332" s="687"/>
      <c r="I332" s="688"/>
    </row>
    <row r="333" spans="1:9" ht="15" customHeight="1">
      <c r="A333" s="342"/>
      <c r="B333" s="343"/>
      <c r="C333" s="729"/>
      <c r="D333" s="729"/>
      <c r="E333" s="729"/>
      <c r="F333" s="729"/>
      <c r="G333" s="729"/>
      <c r="H333" s="729"/>
      <c r="I333" s="730"/>
    </row>
    <row r="334" spans="1:9" ht="15">
      <c r="A334" s="104"/>
      <c r="B334" s="104"/>
      <c r="C334" s="104"/>
      <c r="D334" s="104"/>
      <c r="E334" s="104"/>
      <c r="F334" s="104"/>
      <c r="G334" s="104"/>
      <c r="H334" s="104"/>
      <c r="I334" s="104"/>
    </row>
    <row r="335" spans="1:9" ht="16.5" customHeight="1">
      <c r="A335" s="192"/>
      <c r="B335" s="116"/>
      <c r="C335" s="116"/>
      <c r="D335" s="116"/>
      <c r="E335" s="116"/>
      <c r="F335" s="116"/>
      <c r="G335" s="116"/>
      <c r="H335" s="116"/>
      <c r="I335" s="116"/>
    </row>
    <row r="336" spans="1:9" ht="16.5" customHeight="1">
      <c r="A336" s="192"/>
      <c r="B336" s="116"/>
      <c r="C336" s="116"/>
      <c r="D336" s="116"/>
      <c r="E336" s="116"/>
      <c r="F336" s="116"/>
      <c r="G336" s="116"/>
      <c r="H336" s="116"/>
      <c r="I336" s="116"/>
    </row>
    <row r="337" spans="1:9" ht="16.5" customHeight="1">
      <c r="A337" s="192"/>
      <c r="B337" s="116"/>
      <c r="C337" s="116"/>
      <c r="D337" s="116"/>
      <c r="E337" s="116"/>
      <c r="F337" s="116"/>
      <c r="G337" s="116"/>
      <c r="H337" s="116"/>
      <c r="I337" s="116"/>
    </row>
    <row r="338" spans="1:9" ht="15.75" customHeight="1">
      <c r="A338" s="437"/>
      <c r="B338" s="438"/>
      <c r="C338" s="438"/>
      <c r="D338" s="438"/>
      <c r="E338" s="438"/>
      <c r="F338" s="438"/>
      <c r="G338" s="438"/>
      <c r="H338" s="438"/>
      <c r="I338" s="438"/>
    </row>
    <row r="339" spans="1:9" ht="15.75" customHeight="1">
      <c r="A339" s="461" t="s">
        <v>276</v>
      </c>
      <c r="B339" s="462"/>
      <c r="C339" s="462"/>
      <c r="D339" s="462"/>
      <c r="E339" s="462"/>
      <c r="F339" s="462"/>
      <c r="G339" s="462"/>
      <c r="H339" s="462"/>
      <c r="I339" s="462"/>
    </row>
    <row r="340" spans="1:9" ht="15.75" customHeight="1">
      <c r="A340" s="711" t="s">
        <v>195</v>
      </c>
      <c r="B340" s="712"/>
      <c r="C340" s="712"/>
      <c r="D340" s="712"/>
      <c r="E340" s="712"/>
      <c r="F340" s="712"/>
      <c r="G340" s="712"/>
      <c r="H340" s="712"/>
      <c r="I340" s="713"/>
    </row>
    <row r="341" spans="1:9" ht="15.75" customHeight="1">
      <c r="A341" s="711"/>
      <c r="B341" s="712"/>
      <c r="C341" s="712"/>
      <c r="D341" s="712"/>
      <c r="E341" s="712"/>
      <c r="F341" s="712"/>
      <c r="G341" s="712"/>
      <c r="H341" s="712"/>
      <c r="I341" s="713"/>
    </row>
    <row r="342" spans="1:9" ht="15.75" customHeight="1">
      <c r="A342" s="711"/>
      <c r="B342" s="712"/>
      <c r="C342" s="712"/>
      <c r="D342" s="712"/>
      <c r="E342" s="712"/>
      <c r="F342" s="712"/>
      <c r="G342" s="712"/>
      <c r="H342" s="712"/>
      <c r="I342" s="713"/>
    </row>
    <row r="343" spans="1:9" ht="15.75" customHeight="1">
      <c r="A343" s="244"/>
      <c r="B343" s="245"/>
      <c r="C343" s="245"/>
      <c r="D343" s="245"/>
      <c r="E343" s="245"/>
      <c r="F343" s="245"/>
      <c r="G343" s="245"/>
      <c r="H343" s="245"/>
      <c r="I343" s="246"/>
    </row>
    <row r="344" spans="1:9" ht="15.75" customHeight="1">
      <c r="A344" s="715" t="s">
        <v>293</v>
      </c>
      <c r="B344" s="716"/>
      <c r="C344" s="681" t="s">
        <v>295</v>
      </c>
      <c r="D344" s="681"/>
      <c r="E344" s="681"/>
      <c r="F344" s="681"/>
      <c r="G344" s="681"/>
      <c r="H344" s="681"/>
      <c r="I344" s="683"/>
    </row>
    <row r="345" spans="1:9" ht="15.75" customHeight="1">
      <c r="A345" s="385"/>
      <c r="B345" s="257"/>
      <c r="C345" s="678"/>
      <c r="D345" s="678"/>
      <c r="E345" s="678"/>
      <c r="F345" s="678"/>
      <c r="G345" s="678"/>
      <c r="H345" s="678"/>
      <c r="I345" s="679"/>
    </row>
    <row r="346" spans="1:9" ht="12.75" customHeight="1">
      <c r="A346" s="382"/>
      <c r="B346" s="257"/>
      <c r="C346" s="678"/>
      <c r="D346" s="678"/>
      <c r="E346" s="678"/>
      <c r="F346" s="678"/>
      <c r="G346" s="678"/>
      <c r="H346" s="678"/>
      <c r="I346" s="679"/>
    </row>
    <row r="347" spans="1:9" ht="12.75" customHeight="1">
      <c r="A347" s="382"/>
      <c r="B347" s="257"/>
      <c r="C347" s="678"/>
      <c r="D347" s="678"/>
      <c r="E347" s="678"/>
      <c r="F347" s="678"/>
      <c r="G347" s="678"/>
      <c r="H347" s="678"/>
      <c r="I347" s="679"/>
    </row>
    <row r="348" spans="1:9" ht="15" customHeight="1">
      <c r="A348" s="382"/>
      <c r="B348" s="257"/>
      <c r="C348" s="678"/>
      <c r="D348" s="678"/>
      <c r="E348" s="678"/>
      <c r="F348" s="678"/>
      <c r="G348" s="678"/>
      <c r="H348" s="678"/>
      <c r="I348" s="679"/>
    </row>
    <row r="349" spans="1:9" ht="15" customHeight="1">
      <c r="A349" s="385"/>
      <c r="B349" s="203"/>
      <c r="C349" s="678" t="s">
        <v>331</v>
      </c>
      <c r="D349" s="678"/>
      <c r="E349" s="678"/>
      <c r="F349" s="678"/>
      <c r="G349" s="678"/>
      <c r="H349" s="678"/>
      <c r="I349" s="679"/>
    </row>
    <row r="350" spans="1:9" ht="15" customHeight="1">
      <c r="A350" s="386"/>
      <c r="B350" s="203"/>
      <c r="C350" s="678"/>
      <c r="D350" s="678"/>
      <c r="E350" s="678"/>
      <c r="F350" s="678"/>
      <c r="G350" s="678"/>
      <c r="H350" s="678"/>
      <c r="I350" s="679"/>
    </row>
    <row r="351" spans="1:9" ht="15" customHeight="1">
      <c r="A351" s="386"/>
      <c r="B351" s="203"/>
      <c r="C351" s="678"/>
      <c r="D351" s="678"/>
      <c r="E351" s="678"/>
      <c r="F351" s="678"/>
      <c r="G351" s="678"/>
      <c r="H351" s="678"/>
      <c r="I351" s="679"/>
    </row>
    <row r="352" spans="1:9" ht="15" customHeight="1">
      <c r="A352" s="386"/>
      <c r="B352" s="203"/>
      <c r="C352" s="678"/>
      <c r="D352" s="678"/>
      <c r="E352" s="678"/>
      <c r="F352" s="678"/>
      <c r="G352" s="678"/>
      <c r="H352" s="678"/>
      <c r="I352" s="679"/>
    </row>
    <row r="353" spans="1:10" ht="15" customHeight="1">
      <c r="A353" s="379"/>
      <c r="B353" s="380"/>
      <c r="C353" s="678"/>
      <c r="D353" s="678"/>
      <c r="E353" s="678"/>
      <c r="F353" s="678"/>
      <c r="G353" s="678"/>
      <c r="H353" s="678"/>
      <c r="I353" s="679"/>
    </row>
    <row r="354" spans="1:10" ht="15" customHeight="1">
      <c r="A354" s="379"/>
      <c r="B354" s="380"/>
      <c r="C354" s="352"/>
      <c r="D354" s="352"/>
      <c r="E354" s="352"/>
      <c r="F354" s="352"/>
      <c r="G354" s="352"/>
      <c r="H354" s="352"/>
      <c r="I354" s="387"/>
    </row>
    <row r="355" spans="1:10" ht="15" customHeight="1">
      <c r="A355" s="331" t="s">
        <v>148</v>
      </c>
      <c r="B355" s="380"/>
      <c r="C355" s="678" t="s">
        <v>296</v>
      </c>
      <c r="D355" s="678"/>
      <c r="E355" s="678"/>
      <c r="F355" s="678"/>
      <c r="G355" s="678"/>
      <c r="H355" s="678"/>
      <c r="I355" s="679"/>
    </row>
    <row r="356" spans="1:10" ht="15" customHeight="1">
      <c r="A356" s="385"/>
      <c r="B356" s="257"/>
      <c r="C356" s="678"/>
      <c r="D356" s="678"/>
      <c r="E356" s="678"/>
      <c r="F356" s="678"/>
      <c r="G356" s="678"/>
      <c r="H356" s="678"/>
      <c r="I356" s="679"/>
    </row>
    <row r="357" spans="1:10" ht="15" customHeight="1">
      <c r="A357" s="382"/>
      <c r="B357" s="257"/>
      <c r="C357" s="678"/>
      <c r="D357" s="678"/>
      <c r="E357" s="678"/>
      <c r="F357" s="678"/>
      <c r="G357" s="678"/>
      <c r="H357" s="678"/>
      <c r="I357" s="679"/>
    </row>
    <row r="358" spans="1:10" ht="15" customHeight="1">
      <c r="A358" s="382"/>
      <c r="B358" s="257"/>
      <c r="C358" s="678"/>
      <c r="D358" s="678"/>
      <c r="E358" s="678"/>
      <c r="F358" s="678"/>
      <c r="G358" s="678"/>
      <c r="H358" s="678"/>
      <c r="I358" s="679"/>
    </row>
    <row r="359" spans="1:10" ht="15" customHeight="1">
      <c r="A359" s="331"/>
      <c r="B359" s="380"/>
      <c r="C359" s="380"/>
      <c r="D359" s="380"/>
      <c r="E359" s="380"/>
      <c r="F359" s="380"/>
      <c r="G359" s="380"/>
      <c r="H359" s="380"/>
      <c r="I359" s="388"/>
    </row>
    <row r="360" spans="1:10" ht="15">
      <c r="A360" s="377"/>
      <c r="B360" s="389"/>
      <c r="C360" s="389"/>
      <c r="D360" s="389"/>
      <c r="E360" s="389"/>
      <c r="F360" s="389"/>
      <c r="G360" s="389"/>
      <c r="H360" s="389"/>
      <c r="I360" s="390"/>
    </row>
    <row r="361" spans="1:10" s="208" customFormat="1" ht="15.75" customHeight="1">
      <c r="A361" s="331" t="s">
        <v>68</v>
      </c>
      <c r="B361" s="202"/>
      <c r="C361" s="678" t="s">
        <v>196</v>
      </c>
      <c r="D361" s="678"/>
      <c r="E361" s="678"/>
      <c r="F361" s="678"/>
      <c r="G361" s="678"/>
      <c r="H361" s="678"/>
      <c r="I361" s="679"/>
      <c r="J361" s="125"/>
    </row>
    <row r="362" spans="1:10" ht="15.75" customHeight="1">
      <c r="A362" s="385"/>
      <c r="B362" s="202"/>
      <c r="C362" s="678"/>
      <c r="D362" s="678"/>
      <c r="E362" s="678"/>
      <c r="F362" s="678"/>
      <c r="G362" s="678"/>
      <c r="H362" s="678"/>
      <c r="I362" s="679"/>
      <c r="J362" s="125"/>
    </row>
    <row r="363" spans="1:10" ht="15.75" customHeight="1">
      <c r="A363" s="391"/>
      <c r="B363" s="392"/>
      <c r="C363" s="694"/>
      <c r="D363" s="694"/>
      <c r="E363" s="694"/>
      <c r="F363" s="694"/>
      <c r="G363" s="694"/>
      <c r="H363" s="694"/>
      <c r="I363" s="695"/>
    </row>
    <row r="364" spans="1:10" ht="15.75" customHeight="1">
      <c r="A364" s="690" t="s">
        <v>292</v>
      </c>
      <c r="B364" s="690"/>
      <c r="C364" s="690"/>
      <c r="D364" s="690"/>
      <c r="E364" s="690"/>
      <c r="F364" s="690"/>
      <c r="G364" s="690"/>
      <c r="H364" s="690"/>
      <c r="I364" s="690"/>
    </row>
    <row r="365" spans="1:10" ht="15.75" customHeight="1">
      <c r="A365" s="691"/>
      <c r="B365" s="691"/>
      <c r="C365" s="691"/>
      <c r="D365" s="691"/>
      <c r="E365" s="691"/>
      <c r="F365" s="691"/>
      <c r="G365" s="691"/>
      <c r="H365" s="691"/>
      <c r="I365" s="691"/>
    </row>
    <row r="366" spans="1:10" ht="15.75" customHeight="1">
      <c r="A366" s="691"/>
      <c r="B366" s="691"/>
      <c r="C366" s="691"/>
      <c r="D366" s="691"/>
      <c r="E366" s="691"/>
      <c r="F366" s="691"/>
      <c r="G366" s="691"/>
      <c r="H366" s="691"/>
      <c r="I366" s="691"/>
    </row>
    <row r="367" spans="1:10" ht="15.75" customHeight="1">
      <c r="A367" s="427"/>
      <c r="B367" s="427"/>
      <c r="C367" s="427"/>
      <c r="D367" s="427"/>
      <c r="E367" s="427"/>
      <c r="F367" s="427"/>
      <c r="G367" s="427"/>
      <c r="H367" s="427"/>
      <c r="I367" s="427"/>
    </row>
    <row r="368" spans="1:10" ht="15.75" customHeight="1">
      <c r="A368" s="689" t="s">
        <v>297</v>
      </c>
      <c r="B368" s="689"/>
      <c r="C368" s="689"/>
      <c r="D368" s="689"/>
      <c r="E368" s="689"/>
      <c r="F368" s="689"/>
      <c r="G368" s="689"/>
      <c r="H368" s="689"/>
      <c r="I368" s="689"/>
    </row>
    <row r="369" spans="1:9" ht="15.75" customHeight="1">
      <c r="A369" s="689"/>
      <c r="B369" s="689"/>
      <c r="C369" s="689"/>
      <c r="D369" s="689"/>
      <c r="E369" s="689"/>
      <c r="F369" s="689"/>
      <c r="G369" s="689"/>
      <c r="H369" s="689"/>
      <c r="I369" s="689"/>
    </row>
    <row r="370" spans="1:9" ht="23.25">
      <c r="A370" s="449" t="s">
        <v>298</v>
      </c>
      <c r="B370" s="460"/>
      <c r="C370" s="460"/>
      <c r="D370" s="460"/>
      <c r="E370" s="460"/>
      <c r="F370" s="460"/>
      <c r="G370" s="460"/>
      <c r="H370" s="460"/>
      <c r="I370" s="460"/>
    </row>
    <row r="371" spans="1:9" s="29" customFormat="1" ht="15">
      <c r="A371" s="119"/>
      <c r="B371" s="103"/>
      <c r="C371" s="103"/>
      <c r="D371" s="103"/>
      <c r="E371" s="103"/>
      <c r="F371" s="103"/>
      <c r="G371" s="103"/>
      <c r="H371" s="103"/>
      <c r="I371" s="103"/>
    </row>
    <row r="372" spans="1:9" ht="12.75" customHeight="1">
      <c r="A372" s="675" t="s">
        <v>120</v>
      </c>
      <c r="B372" s="675"/>
      <c r="C372" s="675"/>
      <c r="D372" s="675"/>
      <c r="E372" s="675"/>
      <c r="F372" s="675"/>
      <c r="G372" s="675"/>
      <c r="H372" s="675"/>
      <c r="I372" s="675"/>
    </row>
    <row r="373" spans="1:9" ht="12.75" customHeight="1">
      <c r="A373" s="675"/>
      <c r="B373" s="675"/>
      <c r="C373" s="675"/>
      <c r="D373" s="675"/>
      <c r="E373" s="675"/>
      <c r="F373" s="675"/>
      <c r="G373" s="675"/>
      <c r="H373" s="675"/>
      <c r="I373" s="675"/>
    </row>
    <row r="374" spans="1:9" ht="12.75" customHeight="1">
      <c r="A374" s="675"/>
      <c r="B374" s="675"/>
      <c r="C374" s="675"/>
      <c r="D374" s="675"/>
      <c r="E374" s="675"/>
      <c r="F374" s="675"/>
      <c r="G374" s="675"/>
      <c r="H374" s="675"/>
      <c r="I374" s="675"/>
    </row>
    <row r="375" spans="1:9" ht="12.75" customHeight="1">
      <c r="A375" s="204"/>
      <c r="B375" s="204"/>
      <c r="C375" s="204"/>
      <c r="D375" s="204"/>
      <c r="E375" s="204"/>
      <c r="F375" s="204"/>
      <c r="G375" s="204"/>
      <c r="H375" s="204"/>
      <c r="I375" s="204"/>
    </row>
    <row r="376" spans="1:9" ht="12.75" customHeight="1">
      <c r="A376" s="204"/>
      <c r="B376" s="204"/>
      <c r="C376" s="204"/>
      <c r="D376" s="204"/>
      <c r="E376" s="204"/>
      <c r="F376" s="204"/>
      <c r="G376" s="204"/>
      <c r="H376" s="204"/>
      <c r="I376" s="204"/>
    </row>
    <row r="377" spans="1:9" ht="12.75" customHeight="1">
      <c r="A377" s="204"/>
      <c r="B377" s="204"/>
      <c r="C377" s="204"/>
      <c r="D377" s="204"/>
      <c r="E377" s="204"/>
      <c r="F377" s="204"/>
      <c r="G377" s="204"/>
      <c r="H377" s="204"/>
      <c r="I377" s="706"/>
    </row>
    <row r="378" spans="1:9" ht="12.75" customHeight="1">
      <c r="A378" s="204"/>
      <c r="B378" s="204"/>
      <c r="C378" s="204"/>
      <c r="D378" s="204"/>
      <c r="E378" s="204"/>
      <c r="F378" s="204"/>
      <c r="G378" s="204"/>
      <c r="H378" s="204"/>
      <c r="I378" s="706"/>
    </row>
    <row r="379" spans="1:9" ht="12.75" customHeight="1">
      <c r="A379" s="204"/>
      <c r="B379" s="204"/>
      <c r="C379" s="204"/>
      <c r="D379" s="204"/>
      <c r="E379" s="204"/>
      <c r="F379" s="204"/>
      <c r="G379" s="204"/>
      <c r="H379" s="204"/>
      <c r="I379" s="706"/>
    </row>
    <row r="380" spans="1:9" ht="12.75" customHeight="1">
      <c r="A380" s="204"/>
      <c r="B380" s="204"/>
      <c r="C380" s="204"/>
      <c r="D380" s="204"/>
      <c r="E380" s="204"/>
      <c r="F380" s="204"/>
      <c r="G380" s="204"/>
      <c r="H380" s="204"/>
      <c r="I380" s="706"/>
    </row>
    <row r="381" spans="1:9" ht="12.75" customHeight="1">
      <c r="A381" s="204"/>
      <c r="B381" s="204"/>
      <c r="C381" s="204"/>
      <c r="D381" s="204"/>
      <c r="E381" s="204"/>
      <c r="F381" s="204"/>
      <c r="G381" s="204"/>
      <c r="H381" s="204"/>
      <c r="I381" s="706"/>
    </row>
    <row r="382" spans="1:9" ht="12.75" customHeight="1">
      <c r="A382" s="204"/>
      <c r="B382" s="204"/>
      <c r="C382" s="204"/>
      <c r="D382" s="204"/>
      <c r="E382" s="204"/>
      <c r="F382" s="204"/>
      <c r="G382" s="204"/>
      <c r="H382" s="204"/>
      <c r="I382" s="204"/>
    </row>
    <row r="383" spans="1:9" ht="12.75" customHeight="1">
      <c r="A383" s="204"/>
      <c r="B383" s="204"/>
      <c r="C383" s="204"/>
      <c r="D383" s="204"/>
      <c r="E383" s="204"/>
      <c r="F383" s="204"/>
      <c r="G383" s="204"/>
      <c r="H383" s="204"/>
      <c r="I383" s="204"/>
    </row>
    <row r="384" spans="1:9" ht="12.75" customHeight="1">
      <c r="A384" s="204"/>
      <c r="B384" s="204"/>
      <c r="C384" s="204"/>
      <c r="D384" s="204"/>
      <c r="E384" s="204"/>
      <c r="F384" s="204"/>
      <c r="G384" s="204"/>
      <c r="H384" s="204"/>
      <c r="I384" s="204"/>
    </row>
    <row r="385" spans="1:9" ht="12.75" customHeight="1">
      <c r="A385" s="204"/>
      <c r="B385" s="204"/>
      <c r="C385" s="204"/>
      <c r="D385" s="204"/>
      <c r="E385" s="204"/>
      <c r="F385" s="204"/>
      <c r="G385" s="204"/>
      <c r="H385" s="204"/>
      <c r="I385" s="204"/>
    </row>
    <row r="386" spans="1:9" ht="12.75" customHeight="1">
      <c r="A386" s="204"/>
      <c r="B386" s="204"/>
      <c r="C386" s="204"/>
      <c r="D386" s="204"/>
      <c r="E386" s="204"/>
      <c r="F386" s="204"/>
      <c r="G386" s="204"/>
      <c r="H386" s="204"/>
      <c r="I386" s="204"/>
    </row>
    <row r="387" spans="1:9" ht="12.75" customHeight="1">
      <c r="A387" s="204"/>
      <c r="B387" s="204"/>
      <c r="C387" s="204"/>
      <c r="D387" s="204"/>
      <c r="E387" s="204"/>
      <c r="F387" s="204"/>
      <c r="G387" s="204"/>
      <c r="H387" s="204"/>
      <c r="I387" s="204"/>
    </row>
    <row r="388" spans="1:9" ht="12.75" customHeight="1">
      <c r="A388" s="204"/>
      <c r="B388" s="204"/>
      <c r="C388" s="204"/>
      <c r="D388" s="204"/>
      <c r="E388" s="204"/>
      <c r="F388" s="204"/>
      <c r="G388" s="204"/>
      <c r="H388" s="204"/>
      <c r="I388" s="204"/>
    </row>
    <row r="389" spans="1:9" ht="12.75" customHeight="1">
      <c r="A389" s="204"/>
      <c r="B389" s="204"/>
      <c r="C389" s="204"/>
      <c r="D389" s="204"/>
      <c r="E389" s="204"/>
      <c r="F389" s="204"/>
      <c r="G389" s="204"/>
      <c r="H389" s="204"/>
      <c r="I389" s="204"/>
    </row>
    <row r="390" spans="1:9" ht="12.75" customHeight="1">
      <c r="A390" s="204"/>
      <c r="B390" s="204"/>
      <c r="C390" s="204"/>
      <c r="D390" s="204"/>
      <c r="E390" s="204"/>
      <c r="F390" s="204"/>
      <c r="G390" s="204"/>
      <c r="H390" s="204"/>
      <c r="I390" s="204"/>
    </row>
    <row r="391" spans="1:9" ht="12.75" customHeight="1">
      <c r="A391" s="204"/>
      <c r="B391" s="204"/>
      <c r="C391" s="204"/>
      <c r="D391" s="204"/>
      <c r="E391" s="204"/>
      <c r="F391" s="204"/>
      <c r="G391" s="204"/>
      <c r="H391" s="204"/>
      <c r="I391" s="204"/>
    </row>
    <row r="392" spans="1:9" ht="12.75" customHeight="1">
      <c r="A392" s="204"/>
      <c r="B392" s="204"/>
      <c r="C392" s="204"/>
      <c r="D392" s="204"/>
      <c r="E392" s="204"/>
      <c r="F392" s="204"/>
      <c r="G392" s="204"/>
      <c r="H392" s="204"/>
      <c r="I392" s="204"/>
    </row>
    <row r="393" spans="1:9" ht="12.75" customHeight="1">
      <c r="A393" s="204"/>
      <c r="B393" s="204"/>
      <c r="C393" s="204"/>
      <c r="D393" s="204"/>
      <c r="E393" s="204"/>
      <c r="F393" s="204"/>
      <c r="G393" s="204"/>
      <c r="H393" s="204"/>
      <c r="I393" s="204"/>
    </row>
    <row r="394" spans="1:9" ht="12.75" customHeight="1">
      <c r="A394" s="204"/>
      <c r="B394" s="204"/>
      <c r="C394" s="204"/>
      <c r="D394" s="204"/>
      <c r="E394" s="204"/>
      <c r="F394" s="204"/>
      <c r="G394" s="204"/>
      <c r="H394" s="204"/>
      <c r="I394" s="204"/>
    </row>
    <row r="395" spans="1:9" ht="12.75" customHeight="1">
      <c r="A395" s="204"/>
      <c r="B395" s="204"/>
      <c r="C395" s="204"/>
      <c r="D395" s="204"/>
      <c r="E395" s="204"/>
      <c r="F395" s="204"/>
      <c r="G395" s="204"/>
      <c r="H395" s="204"/>
      <c r="I395" s="204"/>
    </row>
    <row r="396" spans="1:9" ht="12.75" customHeight="1">
      <c r="A396" s="204"/>
      <c r="B396" s="204"/>
      <c r="C396" s="204"/>
      <c r="D396" s="204"/>
      <c r="E396" s="204"/>
      <c r="F396" s="204"/>
      <c r="G396" s="204"/>
      <c r="H396" s="204"/>
      <c r="I396" s="204"/>
    </row>
    <row r="397" spans="1:9" ht="12.75" customHeight="1">
      <c r="A397" s="204"/>
      <c r="B397" s="204"/>
      <c r="C397" s="204"/>
      <c r="D397" s="204"/>
      <c r="E397" s="204"/>
      <c r="F397" s="204"/>
      <c r="G397" s="204"/>
      <c r="H397" s="204"/>
      <c r="I397" s="204"/>
    </row>
    <row r="398" spans="1:9" ht="12.75" customHeight="1">
      <c r="A398" s="204"/>
      <c r="B398" s="204"/>
      <c r="C398" s="204"/>
      <c r="D398" s="204"/>
      <c r="E398" s="204"/>
      <c r="F398" s="204"/>
      <c r="G398" s="204"/>
      <c r="H398" s="204"/>
      <c r="I398" s="204"/>
    </row>
    <row r="399" spans="1:9" ht="12.75" customHeight="1">
      <c r="A399" s="204"/>
      <c r="B399" s="204"/>
      <c r="C399" s="204"/>
      <c r="D399" s="204"/>
      <c r="E399" s="204"/>
      <c r="F399" s="204"/>
      <c r="G399" s="204"/>
      <c r="H399" s="204"/>
      <c r="I399" s="204"/>
    </row>
    <row r="400" spans="1:9" ht="12.75" customHeight="1">
      <c r="A400" s="204"/>
      <c r="B400" s="204"/>
      <c r="C400" s="204"/>
      <c r="D400" s="204"/>
      <c r="E400" s="204"/>
      <c r="F400" s="204"/>
      <c r="G400" s="204"/>
      <c r="H400" s="204"/>
      <c r="I400" s="204"/>
    </row>
    <row r="401" spans="1:10" ht="12.75" customHeight="1">
      <c r="B401" s="204"/>
      <c r="C401" s="204"/>
      <c r="D401" s="204"/>
      <c r="E401" s="204"/>
      <c r="F401" s="204"/>
      <c r="G401" s="204"/>
      <c r="H401" s="204"/>
      <c r="I401" s="204"/>
    </row>
    <row r="402" spans="1:10" ht="12.75" customHeight="1">
      <c r="B402" s="204"/>
      <c r="C402" s="204"/>
      <c r="D402" s="204"/>
      <c r="E402" s="204"/>
      <c r="F402" s="204"/>
      <c r="G402" s="204"/>
      <c r="H402" s="204"/>
      <c r="I402" s="204"/>
    </row>
    <row r="403" spans="1:10" ht="12.75" customHeight="1">
      <c r="B403" s="204"/>
      <c r="C403" s="204"/>
      <c r="D403" s="204"/>
      <c r="E403" s="204"/>
      <c r="F403" s="204"/>
      <c r="G403" s="204"/>
      <c r="H403" s="204"/>
      <c r="I403" s="204"/>
    </row>
    <row r="404" spans="1:10" ht="12.75" customHeight="1">
      <c r="B404" s="204"/>
      <c r="C404" s="204"/>
      <c r="D404" s="204"/>
      <c r="E404" s="204"/>
      <c r="F404" s="204"/>
      <c r="G404" s="204"/>
      <c r="H404" s="204"/>
      <c r="I404" s="204"/>
    </row>
    <row r="405" spans="1:10" ht="12.75" customHeight="1">
      <c r="B405" s="204"/>
      <c r="C405" s="204"/>
      <c r="D405" s="204"/>
      <c r="E405" s="204"/>
      <c r="F405" s="204"/>
      <c r="G405" s="204"/>
      <c r="H405" s="204"/>
      <c r="I405" s="204"/>
    </row>
    <row r="406" spans="1:10" ht="12.75" customHeight="1">
      <c r="B406" s="204"/>
      <c r="C406" s="204"/>
      <c r="D406" s="204"/>
      <c r="E406" s="204"/>
      <c r="F406" s="204"/>
      <c r="G406" s="204"/>
      <c r="H406" s="204"/>
      <c r="I406" s="204"/>
    </row>
    <row r="407" spans="1:10" ht="12.75" customHeight="1">
      <c r="A407" s="675" t="s">
        <v>200</v>
      </c>
      <c r="B407" s="675"/>
      <c r="C407" s="675"/>
      <c r="D407" s="675"/>
      <c r="E407" s="675"/>
      <c r="F407" s="675"/>
      <c r="G407" s="675"/>
      <c r="H407" s="675"/>
      <c r="I407" s="675"/>
      <c r="J407" s="116"/>
    </row>
    <row r="408" spans="1:10" ht="12.75" customHeight="1">
      <c r="A408" s="675"/>
      <c r="B408" s="675"/>
      <c r="C408" s="675"/>
      <c r="D408" s="675"/>
      <c r="E408" s="675"/>
      <c r="F408" s="675"/>
      <c r="G408" s="675"/>
      <c r="H408" s="675"/>
      <c r="I408" s="675"/>
      <c r="J408" s="116"/>
    </row>
    <row r="409" spans="1:10" ht="12.75" customHeight="1">
      <c r="A409" s="675"/>
      <c r="B409" s="675"/>
      <c r="C409" s="675"/>
      <c r="D409" s="675"/>
      <c r="E409" s="675"/>
      <c r="F409" s="675"/>
      <c r="G409" s="675"/>
      <c r="H409" s="675"/>
      <c r="I409" s="675"/>
      <c r="J409" s="116"/>
    </row>
    <row r="410" spans="1:10" ht="12.75" customHeight="1">
      <c r="A410" s="675"/>
      <c r="B410" s="675"/>
      <c r="C410" s="675"/>
      <c r="D410" s="675"/>
      <c r="E410" s="675"/>
      <c r="F410" s="675"/>
      <c r="G410" s="675"/>
      <c r="H410" s="675"/>
      <c r="I410" s="675"/>
      <c r="J410" s="116"/>
    </row>
    <row r="411" spans="1:10" ht="12.75" customHeight="1">
      <c r="A411" s="675"/>
      <c r="B411" s="675"/>
      <c r="C411" s="675"/>
      <c r="D411" s="675"/>
      <c r="E411" s="675"/>
      <c r="F411" s="675"/>
      <c r="G411" s="675"/>
      <c r="H411" s="675"/>
      <c r="I411" s="675"/>
      <c r="J411" s="116"/>
    </row>
    <row r="412" spans="1:10" ht="12.75" customHeight="1">
      <c r="A412" s="192"/>
      <c r="B412" s="192"/>
      <c r="C412" s="192"/>
      <c r="D412" s="192"/>
      <c r="E412" s="192"/>
      <c r="F412" s="192"/>
      <c r="G412" s="192"/>
      <c r="H412" s="192"/>
      <c r="I412" s="192"/>
      <c r="J412" s="116"/>
    </row>
    <row r="413" spans="1:10" ht="12.75" customHeight="1">
      <c r="A413" s="256"/>
      <c r="B413" s="256"/>
      <c r="C413" s="256"/>
      <c r="D413" s="256"/>
      <c r="E413" s="256"/>
      <c r="F413" s="256"/>
      <c r="G413" s="256"/>
      <c r="H413" s="256"/>
      <c r="I413" s="256"/>
      <c r="J413" s="116"/>
    </row>
    <row r="414" spans="1:10" ht="12.75" customHeight="1">
      <c r="A414" s="265" t="s">
        <v>122</v>
      </c>
      <c r="B414" s="257"/>
      <c r="C414" s="257"/>
      <c r="D414" s="257"/>
      <c r="E414" s="257"/>
      <c r="F414" s="257"/>
      <c r="G414" s="257"/>
      <c r="H414" s="257"/>
      <c r="I414" s="256"/>
      <c r="J414" s="116"/>
    </row>
    <row r="415" spans="1:10" ht="15">
      <c r="A415" s="259"/>
      <c r="B415" s="258"/>
      <c r="C415" s="258"/>
      <c r="D415" s="258"/>
      <c r="E415" s="258"/>
      <c r="F415" s="258"/>
      <c r="G415" s="260" t="s">
        <v>121</v>
      </c>
      <c r="H415" s="261" t="s">
        <v>49</v>
      </c>
      <c r="I415" s="258"/>
    </row>
    <row r="416" spans="1:10" ht="6" customHeight="1">
      <c r="A416" s="262"/>
      <c r="B416" s="263"/>
      <c r="C416" s="263"/>
      <c r="D416" s="263"/>
      <c r="E416" s="263"/>
      <c r="F416" s="263"/>
      <c r="G416" s="258"/>
      <c r="H416" s="258"/>
      <c r="I416" s="258"/>
    </row>
    <row r="417" spans="1:9" ht="12.75" customHeight="1">
      <c r="A417" s="264" t="s">
        <v>123</v>
      </c>
      <c r="B417" s="258"/>
      <c r="C417" s="258"/>
      <c r="D417" s="258"/>
      <c r="E417" s="258"/>
      <c r="F417" s="258"/>
      <c r="G417" s="258"/>
      <c r="H417" s="258"/>
      <c r="I417" s="258"/>
    </row>
    <row r="418" spans="1:9" ht="12.75" customHeight="1">
      <c r="A418" s="258"/>
      <c r="B418" s="258"/>
      <c r="C418" s="258"/>
      <c r="D418" s="258"/>
      <c r="E418" s="258"/>
      <c r="F418" s="258"/>
      <c r="G418" s="258"/>
      <c r="H418" s="258"/>
      <c r="I418" s="258"/>
    </row>
    <row r="419" spans="1:9" ht="12.75" customHeight="1">
      <c r="A419" s="116"/>
      <c r="B419" s="116"/>
      <c r="C419" s="116"/>
      <c r="D419" s="116"/>
      <c r="E419" s="116"/>
      <c r="F419" s="116"/>
      <c r="G419" s="116"/>
      <c r="H419" s="116"/>
      <c r="I419" s="116"/>
    </row>
    <row r="420" spans="1:9" ht="12.75" customHeight="1">
      <c r="A420" s="675" t="s">
        <v>332</v>
      </c>
      <c r="B420" s="675"/>
      <c r="C420" s="675"/>
      <c r="D420" s="675"/>
      <c r="E420" s="675"/>
      <c r="F420" s="675"/>
      <c r="G420" s="675"/>
      <c r="H420" s="675"/>
      <c r="I420" s="675"/>
    </row>
    <row r="421" spans="1:9" ht="12.75" customHeight="1">
      <c r="A421" s="675"/>
      <c r="B421" s="675"/>
      <c r="C421" s="675"/>
      <c r="D421" s="675"/>
      <c r="E421" s="675"/>
      <c r="F421" s="675"/>
      <c r="G421" s="675"/>
      <c r="H421" s="675"/>
      <c r="I421" s="675"/>
    </row>
    <row r="422" spans="1:9" ht="12.75" customHeight="1">
      <c r="A422" s="675"/>
      <c r="B422" s="675"/>
      <c r="C422" s="675"/>
      <c r="D422" s="675"/>
      <c r="E422" s="675"/>
      <c r="F422" s="675"/>
      <c r="G422" s="675"/>
      <c r="H422" s="675"/>
      <c r="I422" s="675"/>
    </row>
    <row r="423" spans="1:9" ht="12.75" customHeight="1">
      <c r="A423" s="675"/>
      <c r="B423" s="675"/>
      <c r="C423" s="675"/>
      <c r="D423" s="675"/>
      <c r="E423" s="675"/>
      <c r="F423" s="675"/>
      <c r="G423" s="675"/>
      <c r="H423" s="675"/>
      <c r="I423" s="675"/>
    </row>
    <row r="424" spans="1:9" ht="12.75" customHeight="1">
      <c r="A424" s="675"/>
      <c r="B424" s="675"/>
      <c r="C424" s="675"/>
      <c r="D424" s="675"/>
      <c r="E424" s="675"/>
      <c r="F424" s="675"/>
      <c r="G424" s="675"/>
      <c r="H424" s="675"/>
      <c r="I424" s="675"/>
    </row>
    <row r="425" spans="1:9" ht="12.75" customHeight="1">
      <c r="A425" s="675"/>
      <c r="B425" s="675"/>
      <c r="C425" s="675"/>
      <c r="D425" s="675"/>
      <c r="E425" s="675"/>
      <c r="F425" s="675"/>
      <c r="G425" s="675"/>
      <c r="H425" s="675"/>
      <c r="I425" s="675"/>
    </row>
    <row r="426" spans="1:9" ht="12.75" customHeight="1">
      <c r="A426" s="675"/>
      <c r="B426" s="675"/>
      <c r="C426" s="675"/>
      <c r="D426" s="675"/>
      <c r="E426" s="675"/>
      <c r="F426" s="675"/>
      <c r="G426" s="675"/>
      <c r="H426" s="675"/>
      <c r="I426" s="675"/>
    </row>
    <row r="427" spans="1:9" ht="12.75" customHeight="1">
      <c r="A427" s="116"/>
      <c r="B427" s="116"/>
      <c r="C427" s="116"/>
      <c r="D427" s="116"/>
      <c r="E427" s="116"/>
      <c r="F427" s="116"/>
      <c r="G427" s="116"/>
      <c r="H427" s="116"/>
      <c r="I427" s="116"/>
    </row>
    <row r="428" spans="1:9" ht="12.75" customHeight="1">
      <c r="A428" s="116"/>
      <c r="B428" s="116"/>
      <c r="C428" s="116"/>
      <c r="D428" s="116"/>
      <c r="E428" s="116"/>
      <c r="F428" s="116"/>
      <c r="G428" s="116"/>
      <c r="H428" s="116"/>
      <c r="I428" s="116"/>
    </row>
    <row r="429" spans="1:9" ht="12.75" customHeight="1">
      <c r="A429" s="116"/>
      <c r="B429" s="116"/>
      <c r="C429" s="116"/>
      <c r="D429" s="116"/>
      <c r="E429" s="116"/>
      <c r="F429" s="116"/>
      <c r="G429" s="116"/>
      <c r="H429" s="116"/>
      <c r="I429" s="116"/>
    </row>
    <row r="430" spans="1:9" ht="12.75" customHeight="1">
      <c r="A430" s="116"/>
      <c r="B430" s="116"/>
      <c r="C430" s="116"/>
      <c r="D430" s="116"/>
      <c r="E430" s="116"/>
      <c r="F430" s="116"/>
      <c r="G430" s="116"/>
      <c r="H430" s="116"/>
      <c r="I430" s="116"/>
    </row>
    <row r="431" spans="1:9" ht="12.75" customHeight="1">
      <c r="A431" s="104"/>
      <c r="B431" s="104"/>
      <c r="C431" s="104"/>
      <c r="D431" s="104"/>
      <c r="E431" s="104"/>
      <c r="F431" s="104"/>
      <c r="G431" s="104"/>
      <c r="H431" s="104"/>
      <c r="I431" s="104"/>
    </row>
    <row r="432" spans="1:9" ht="15">
      <c r="B432" s="105"/>
      <c r="C432" s="105"/>
      <c r="D432" s="105"/>
      <c r="E432" s="105"/>
      <c r="F432" s="105"/>
      <c r="G432" s="105"/>
      <c r="H432" s="105"/>
      <c r="I432" s="105"/>
    </row>
    <row r="433" spans="1:9" ht="18.75">
      <c r="A433" s="266" t="s">
        <v>201</v>
      </c>
      <c r="B433" s="105"/>
      <c r="C433" s="105"/>
      <c r="D433" s="105"/>
      <c r="E433" s="105"/>
      <c r="F433" s="105"/>
      <c r="G433" s="105"/>
      <c r="H433" s="105"/>
      <c r="I433" s="105"/>
    </row>
    <row r="434" spans="1:9" ht="12.75" customHeight="1">
      <c r="B434" s="192"/>
      <c r="C434" s="192"/>
      <c r="D434" s="192"/>
      <c r="E434" s="192"/>
      <c r="F434" s="192"/>
      <c r="G434" s="192"/>
      <c r="H434" s="192"/>
      <c r="I434" s="192"/>
    </row>
    <row r="435" spans="1:9" ht="12.75" customHeight="1">
      <c r="A435" s="675" t="s">
        <v>203</v>
      </c>
      <c r="B435" s="675"/>
      <c r="C435" s="675"/>
      <c r="D435" s="675"/>
      <c r="E435" s="675"/>
      <c r="F435" s="675"/>
      <c r="G435" s="675"/>
      <c r="H435" s="675"/>
      <c r="I435" s="675"/>
    </row>
    <row r="436" spans="1:9" ht="12.75" customHeight="1">
      <c r="A436" s="675"/>
      <c r="B436" s="675"/>
      <c r="C436" s="675"/>
      <c r="D436" s="675"/>
      <c r="E436" s="675"/>
      <c r="F436" s="675"/>
      <c r="G436" s="675"/>
      <c r="H436" s="675"/>
      <c r="I436" s="675"/>
    </row>
    <row r="437" spans="1:9" ht="12.75" customHeight="1">
      <c r="A437" s="675"/>
      <c r="B437" s="675"/>
      <c r="C437" s="675"/>
      <c r="D437" s="675"/>
      <c r="E437" s="675"/>
      <c r="F437" s="675"/>
      <c r="G437" s="675"/>
      <c r="H437" s="675"/>
      <c r="I437" s="675"/>
    </row>
    <row r="438" spans="1:9" ht="12.75" customHeight="1">
      <c r="A438" s="675"/>
      <c r="B438" s="675"/>
      <c r="C438" s="675"/>
      <c r="D438" s="675"/>
      <c r="E438" s="675"/>
      <c r="F438" s="675"/>
      <c r="G438" s="675"/>
      <c r="H438" s="675"/>
      <c r="I438" s="675"/>
    </row>
    <row r="439" spans="1:9" ht="12.75" customHeight="1">
      <c r="A439" s="675"/>
      <c r="B439" s="675"/>
      <c r="C439" s="675"/>
      <c r="D439" s="675"/>
      <c r="E439" s="675"/>
      <c r="F439" s="675"/>
      <c r="G439" s="675"/>
      <c r="H439" s="675"/>
      <c r="I439" s="675"/>
    </row>
    <row r="440" spans="1:9" ht="15">
      <c r="A440" s="349" t="s">
        <v>214</v>
      </c>
      <c r="B440" s="204"/>
      <c r="C440" s="204"/>
      <c r="D440" s="204"/>
      <c r="E440" s="204"/>
      <c r="F440" s="204"/>
      <c r="G440" s="204"/>
      <c r="H440" s="204"/>
      <c r="I440" s="204"/>
    </row>
    <row r="441" spans="1:9" ht="12.75" customHeight="1">
      <c r="B441" s="204"/>
      <c r="C441" s="204"/>
      <c r="D441" s="204"/>
      <c r="E441" s="204"/>
      <c r="F441" s="204"/>
      <c r="G441" s="204"/>
      <c r="H441" s="204"/>
      <c r="I441" s="204"/>
    </row>
    <row r="442" spans="1:9" ht="12.75" customHeight="1">
      <c r="A442" s="192"/>
      <c r="B442" s="192"/>
      <c r="C442" s="192"/>
      <c r="D442" s="192"/>
      <c r="E442" s="192"/>
      <c r="F442" s="192"/>
      <c r="G442" s="192"/>
      <c r="H442" s="192"/>
      <c r="I442" s="192"/>
    </row>
    <row r="443" spans="1:9" ht="12.75" customHeight="1">
      <c r="A443" s="192"/>
      <c r="B443" s="192"/>
      <c r="C443" s="192"/>
      <c r="D443" s="192"/>
      <c r="E443" s="192"/>
      <c r="F443" s="192"/>
      <c r="G443" s="192"/>
      <c r="H443" s="192"/>
      <c r="I443" s="192"/>
    </row>
    <row r="444" spans="1:9" ht="12.75" customHeight="1">
      <c r="A444" s="192"/>
      <c r="B444" s="192"/>
      <c r="C444" s="192"/>
      <c r="D444" s="192"/>
      <c r="E444" s="192"/>
      <c r="F444" s="192"/>
      <c r="G444" s="192"/>
      <c r="H444" s="192"/>
      <c r="I444" s="192"/>
    </row>
    <row r="445" spans="1:9" ht="12.75" customHeight="1">
      <c r="A445" s="192"/>
      <c r="B445" s="192"/>
      <c r="C445" s="192"/>
      <c r="D445" s="192"/>
      <c r="E445" s="192"/>
      <c r="F445" s="192"/>
      <c r="G445" s="192"/>
      <c r="H445" s="192"/>
      <c r="I445" s="192"/>
    </row>
    <row r="446" spans="1:9" ht="12.75" customHeight="1">
      <c r="A446" s="192"/>
      <c r="B446" s="192"/>
      <c r="C446" s="192"/>
      <c r="D446" s="192"/>
      <c r="E446" s="192"/>
      <c r="F446" s="192"/>
      <c r="G446" s="192"/>
      <c r="H446" s="192"/>
      <c r="I446" s="192"/>
    </row>
    <row r="447" spans="1:9" ht="12.75" customHeight="1">
      <c r="A447" s="192"/>
      <c r="B447" s="192"/>
      <c r="C447" s="192"/>
      <c r="D447" s="192"/>
      <c r="E447" s="192"/>
      <c r="F447" s="192"/>
      <c r="G447" s="192"/>
      <c r="H447" s="192"/>
      <c r="I447" s="192"/>
    </row>
    <row r="448" spans="1:9" ht="12.75" customHeight="1">
      <c r="A448" s="192"/>
      <c r="B448" s="192"/>
      <c r="C448" s="192"/>
      <c r="D448" s="192"/>
      <c r="E448" s="192"/>
      <c r="F448" s="192"/>
      <c r="G448" s="192"/>
      <c r="H448" s="192"/>
      <c r="I448" s="192"/>
    </row>
    <row r="449" spans="1:9" ht="12.75" customHeight="1">
      <c r="A449" s="192"/>
      <c r="B449" s="192"/>
      <c r="C449" s="192"/>
      <c r="D449" s="192"/>
      <c r="E449" s="192"/>
      <c r="F449" s="192"/>
      <c r="G449" s="192"/>
      <c r="H449" s="192"/>
      <c r="I449" s="192"/>
    </row>
    <row r="450" spans="1:9" ht="12.75" customHeight="1">
      <c r="A450" s="192"/>
      <c r="B450" s="192"/>
      <c r="C450" s="192"/>
      <c r="D450" s="192"/>
      <c r="E450" s="192"/>
      <c r="F450" s="192"/>
      <c r="G450" s="192"/>
      <c r="H450" s="192"/>
      <c r="I450" s="192"/>
    </row>
    <row r="451" spans="1:9" ht="12.75" customHeight="1">
      <c r="A451" s="192"/>
      <c r="B451" s="192"/>
      <c r="C451" s="192"/>
      <c r="D451" s="192"/>
      <c r="E451" s="192"/>
      <c r="F451" s="192"/>
      <c r="G451" s="192"/>
      <c r="H451" s="192"/>
      <c r="I451" s="192"/>
    </row>
    <row r="452" spans="1:9" ht="12.75" customHeight="1">
      <c r="A452" s="192"/>
      <c r="B452" s="192"/>
      <c r="C452" s="192"/>
      <c r="D452" s="192"/>
      <c r="E452" s="192"/>
      <c r="F452" s="192"/>
      <c r="G452" s="192"/>
      <c r="H452" s="192"/>
      <c r="I452" s="192"/>
    </row>
    <row r="453" spans="1:9" ht="12.75" customHeight="1">
      <c r="A453" s="192"/>
      <c r="B453" s="192"/>
      <c r="C453" s="192"/>
      <c r="D453" s="192"/>
      <c r="E453" s="192"/>
      <c r="F453" s="192"/>
      <c r="G453" s="192"/>
      <c r="H453" s="192"/>
      <c r="I453" s="192"/>
    </row>
    <row r="454" spans="1:9" ht="12.75" customHeight="1">
      <c r="A454" s="192"/>
      <c r="B454" s="192"/>
      <c r="C454" s="192"/>
      <c r="D454" s="192"/>
      <c r="E454" s="192"/>
      <c r="F454" s="192"/>
      <c r="G454" s="192"/>
      <c r="H454" s="192"/>
      <c r="I454" s="192"/>
    </row>
    <row r="455" spans="1:9" ht="12.75" customHeight="1">
      <c r="A455" s="192"/>
      <c r="B455" s="192"/>
      <c r="C455" s="192"/>
      <c r="D455" s="192"/>
      <c r="E455" s="192"/>
      <c r="F455" s="192"/>
      <c r="G455" s="192"/>
      <c r="H455" s="192"/>
      <c r="I455" s="192"/>
    </row>
    <row r="456" spans="1:9" ht="12.75" customHeight="1">
      <c r="A456" s="192"/>
      <c r="B456" s="192"/>
      <c r="C456" s="192"/>
      <c r="D456" s="192"/>
      <c r="E456" s="192"/>
      <c r="F456" s="192"/>
      <c r="G456" s="192"/>
      <c r="H456" s="192"/>
      <c r="I456" s="192"/>
    </row>
    <row r="457" spans="1:9" ht="12.75" customHeight="1">
      <c r="A457" s="192"/>
      <c r="B457" s="192"/>
      <c r="C457" s="192"/>
      <c r="D457" s="192"/>
      <c r="E457" s="192"/>
      <c r="F457" s="192"/>
      <c r="G457" s="192"/>
      <c r="H457" s="192"/>
      <c r="I457" s="192"/>
    </row>
    <row r="458" spans="1:9" ht="12.75" customHeight="1">
      <c r="A458" s="192"/>
      <c r="B458" s="192"/>
      <c r="C458" s="192"/>
      <c r="D458" s="192"/>
      <c r="E458" s="192"/>
      <c r="F458" s="192"/>
      <c r="G458" s="192"/>
      <c r="H458" s="192"/>
      <c r="I458" s="192"/>
    </row>
    <row r="459" spans="1:9" ht="12.75" customHeight="1">
      <c r="A459" s="192"/>
      <c r="B459" s="192"/>
      <c r="C459" s="192"/>
      <c r="D459" s="192"/>
      <c r="E459" s="192"/>
      <c r="F459" s="192"/>
      <c r="G459" s="192"/>
      <c r="H459" s="192"/>
      <c r="I459" s="192"/>
    </row>
    <row r="460" spans="1:9" ht="12.75" customHeight="1">
      <c r="A460" s="192"/>
      <c r="B460" s="192"/>
      <c r="C460" s="192"/>
      <c r="D460" s="192"/>
      <c r="E460" s="192"/>
      <c r="F460" s="192"/>
      <c r="G460" s="192"/>
      <c r="H460" s="192"/>
      <c r="I460" s="192"/>
    </row>
    <row r="461" spans="1:9" ht="15">
      <c r="A461" s="193" t="s">
        <v>204</v>
      </c>
      <c r="B461" s="192"/>
      <c r="C461" s="192"/>
      <c r="D461" s="192"/>
      <c r="E461" s="192"/>
      <c r="F461" s="192"/>
      <c r="G461" s="192"/>
      <c r="H461" s="192"/>
      <c r="I461" s="192"/>
    </row>
    <row r="462" spans="1:9" ht="12.75" customHeight="1">
      <c r="A462" s="193"/>
      <c r="B462" s="192"/>
      <c r="C462" s="192"/>
      <c r="D462" s="192"/>
      <c r="E462" s="192"/>
      <c r="F462" s="192"/>
      <c r="G462" s="192"/>
      <c r="H462" s="192"/>
      <c r="I462" s="192"/>
    </row>
    <row r="463" spans="1:9" ht="12.75" customHeight="1">
      <c r="A463" s="680" t="s">
        <v>198</v>
      </c>
      <c r="B463" s="681"/>
      <c r="C463" s="681" t="s">
        <v>205</v>
      </c>
      <c r="D463" s="681"/>
      <c r="E463" s="681"/>
      <c r="F463" s="681"/>
      <c r="G463" s="681"/>
      <c r="H463" s="681"/>
      <c r="I463" s="683"/>
    </row>
    <row r="464" spans="1:9" ht="12.75" customHeight="1">
      <c r="A464" s="682"/>
      <c r="B464" s="678"/>
      <c r="C464" s="678"/>
      <c r="D464" s="678"/>
      <c r="E464" s="678"/>
      <c r="F464" s="678"/>
      <c r="G464" s="678"/>
      <c r="H464" s="678"/>
      <c r="I464" s="679"/>
    </row>
    <row r="465" spans="1:9" ht="12.75" customHeight="1">
      <c r="A465" s="682"/>
      <c r="B465" s="678"/>
      <c r="C465" s="678"/>
      <c r="D465" s="678"/>
      <c r="E465" s="678"/>
      <c r="F465" s="678"/>
      <c r="G465" s="678"/>
      <c r="H465" s="678"/>
      <c r="I465" s="679"/>
    </row>
    <row r="466" spans="1:9" ht="12.75" customHeight="1">
      <c r="A466" s="682" t="s">
        <v>55</v>
      </c>
      <c r="B466" s="678"/>
      <c r="C466" s="678" t="s">
        <v>206</v>
      </c>
      <c r="D466" s="678"/>
      <c r="E466" s="678"/>
      <c r="F466" s="678"/>
      <c r="G466" s="678"/>
      <c r="H466" s="678"/>
      <c r="I466" s="679"/>
    </row>
    <row r="467" spans="1:9" ht="12.75" customHeight="1">
      <c r="A467" s="682"/>
      <c r="B467" s="678"/>
      <c r="C467" s="678"/>
      <c r="D467" s="678"/>
      <c r="E467" s="678"/>
      <c r="F467" s="678"/>
      <c r="G467" s="678"/>
      <c r="H467" s="678"/>
      <c r="I467" s="679"/>
    </row>
    <row r="468" spans="1:9" ht="12.75" customHeight="1">
      <c r="A468" s="682"/>
      <c r="B468" s="678"/>
      <c r="C468" s="678"/>
      <c r="D468" s="678"/>
      <c r="E468" s="678"/>
      <c r="F468" s="678"/>
      <c r="G468" s="678"/>
      <c r="H468" s="678"/>
      <c r="I468" s="679"/>
    </row>
    <row r="469" spans="1:9" ht="12.75" customHeight="1">
      <c r="A469" s="398"/>
      <c r="B469" s="257"/>
      <c r="C469" s="678"/>
      <c r="D469" s="678"/>
      <c r="E469" s="678"/>
      <c r="F469" s="678"/>
      <c r="G469" s="678"/>
      <c r="H469" s="678"/>
      <c r="I469" s="679"/>
    </row>
    <row r="470" spans="1:9" ht="12.75" customHeight="1">
      <c r="A470" s="682" t="s">
        <v>100</v>
      </c>
      <c r="B470" s="678"/>
      <c r="C470" s="678" t="s">
        <v>207</v>
      </c>
      <c r="D470" s="678"/>
      <c r="E470" s="678"/>
      <c r="F470" s="678"/>
      <c r="G470" s="678"/>
      <c r="H470" s="678"/>
      <c r="I470" s="679"/>
    </row>
    <row r="471" spans="1:9" ht="12.75" customHeight="1">
      <c r="A471" s="682"/>
      <c r="B471" s="678"/>
      <c r="C471" s="678"/>
      <c r="D471" s="678"/>
      <c r="E471" s="678"/>
      <c r="F471" s="678"/>
      <c r="G471" s="678"/>
      <c r="H471" s="678"/>
      <c r="I471" s="679"/>
    </row>
    <row r="472" spans="1:9" ht="12.75" customHeight="1">
      <c r="A472" s="682"/>
      <c r="B472" s="678"/>
      <c r="C472" s="678"/>
      <c r="D472" s="678"/>
      <c r="E472" s="678"/>
      <c r="F472" s="678"/>
      <c r="G472" s="678"/>
      <c r="H472" s="678"/>
      <c r="I472" s="679"/>
    </row>
    <row r="473" spans="1:9" ht="12.75" customHeight="1">
      <c r="A473" s="682"/>
      <c r="B473" s="678"/>
      <c r="C473" s="678"/>
      <c r="D473" s="678"/>
      <c r="E473" s="678"/>
      <c r="F473" s="678"/>
      <c r="G473" s="678"/>
      <c r="H473" s="678"/>
      <c r="I473" s="679"/>
    </row>
    <row r="474" spans="1:9" ht="12.75" customHeight="1">
      <c r="A474" s="399"/>
      <c r="B474" s="352"/>
      <c r="C474" s="352"/>
      <c r="D474" s="352"/>
      <c r="E474" s="352"/>
      <c r="F474" s="352"/>
      <c r="G474" s="352"/>
      <c r="H474" s="352"/>
      <c r="I474" s="387"/>
    </row>
    <row r="475" spans="1:9" ht="12.75" customHeight="1">
      <c r="A475" s="682" t="s">
        <v>208</v>
      </c>
      <c r="B475" s="678"/>
      <c r="C475" s="326" t="s">
        <v>209</v>
      </c>
      <c r="D475" s="352"/>
      <c r="E475" s="352"/>
      <c r="F475" s="352"/>
      <c r="G475" s="352"/>
      <c r="H475" s="352"/>
      <c r="I475" s="387"/>
    </row>
    <row r="476" spans="1:9" ht="15">
      <c r="A476" s="682"/>
      <c r="B476" s="678"/>
      <c r="C476" s="352"/>
      <c r="D476" s="352"/>
      <c r="E476" s="352"/>
      <c r="F476" s="352"/>
      <c r="G476" s="352"/>
      <c r="H476" s="352"/>
      <c r="I476" s="387"/>
    </row>
    <row r="477" spans="1:9" ht="15">
      <c r="A477" s="399"/>
      <c r="B477" s="352"/>
      <c r="C477" s="330" t="s">
        <v>100</v>
      </c>
      <c r="D477" s="353"/>
      <c r="E477" s="353"/>
      <c r="F477" s="353"/>
      <c r="G477" s="396" t="s">
        <v>210</v>
      </c>
      <c r="H477" s="326" t="s">
        <v>97</v>
      </c>
      <c r="I477" s="387"/>
    </row>
    <row r="478" spans="1:9" ht="15">
      <c r="A478" s="399"/>
      <c r="B478" s="352"/>
      <c r="C478" s="326" t="s">
        <v>55</v>
      </c>
      <c r="D478" s="352"/>
      <c r="E478" s="352"/>
      <c r="F478" s="352"/>
      <c r="G478" s="352"/>
      <c r="H478" s="352"/>
      <c r="I478" s="387"/>
    </row>
    <row r="479" spans="1:9" ht="12.75" customHeight="1">
      <c r="A479" s="399"/>
      <c r="B479" s="352"/>
      <c r="C479" s="352"/>
      <c r="D479" s="352"/>
      <c r="E479" s="352"/>
      <c r="F479" s="352"/>
      <c r="G479" s="352"/>
      <c r="H479" s="352"/>
      <c r="I479" s="387"/>
    </row>
    <row r="480" spans="1:9" ht="15" customHeight="1">
      <c r="A480" s="682" t="s">
        <v>98</v>
      </c>
      <c r="B480" s="678"/>
      <c r="C480" s="678" t="s">
        <v>212</v>
      </c>
      <c r="D480" s="678"/>
      <c r="E480" s="678"/>
      <c r="F480" s="678"/>
      <c r="G480" s="678"/>
      <c r="H480" s="678"/>
      <c r="I480" s="679"/>
    </row>
    <row r="481" spans="1:9" ht="15" customHeight="1">
      <c r="A481" s="682"/>
      <c r="B481" s="678"/>
      <c r="C481" s="678"/>
      <c r="D481" s="678"/>
      <c r="E481" s="678"/>
      <c r="F481" s="678"/>
      <c r="G481" s="678"/>
      <c r="H481" s="678"/>
      <c r="I481" s="679"/>
    </row>
    <row r="482" spans="1:9" ht="15" customHeight="1">
      <c r="A482" s="382"/>
      <c r="B482" s="257"/>
      <c r="C482" s="678"/>
      <c r="D482" s="678"/>
      <c r="E482" s="678"/>
      <c r="F482" s="678"/>
      <c r="G482" s="678"/>
      <c r="H482" s="678"/>
      <c r="I482" s="679"/>
    </row>
    <row r="483" spans="1:9" ht="15" customHeight="1">
      <c r="A483" s="682" t="s">
        <v>211</v>
      </c>
      <c r="B483" s="678"/>
      <c r="C483" s="678" t="s">
        <v>213</v>
      </c>
      <c r="D483" s="678"/>
      <c r="E483" s="678"/>
      <c r="F483" s="678"/>
      <c r="G483" s="678"/>
      <c r="H483" s="678"/>
      <c r="I483" s="679"/>
    </row>
    <row r="484" spans="1:9" ht="15" customHeight="1">
      <c r="A484" s="682"/>
      <c r="B484" s="678"/>
      <c r="C484" s="678"/>
      <c r="D484" s="678"/>
      <c r="E484" s="678"/>
      <c r="F484" s="678"/>
      <c r="G484" s="678"/>
      <c r="H484" s="678"/>
      <c r="I484" s="679"/>
    </row>
    <row r="485" spans="1:9" ht="12.75" customHeight="1">
      <c r="A485" s="714"/>
      <c r="B485" s="694"/>
      <c r="C485" s="694"/>
      <c r="D485" s="694"/>
      <c r="E485" s="694"/>
      <c r="F485" s="694"/>
      <c r="G485" s="694"/>
      <c r="H485" s="694"/>
      <c r="I485" s="695"/>
    </row>
    <row r="486" spans="1:9" ht="18.75">
      <c r="A486" s="266" t="s">
        <v>202</v>
      </c>
      <c r="B486" s="105"/>
      <c r="C486" s="105"/>
      <c r="D486" s="105"/>
      <c r="E486" s="105"/>
      <c r="F486" s="105"/>
      <c r="G486" s="105"/>
      <c r="H486" s="105"/>
      <c r="I486" s="105"/>
    </row>
    <row r="487" spans="1:9" ht="18.75">
      <c r="A487" s="266"/>
      <c r="B487" s="105"/>
      <c r="C487" s="105"/>
      <c r="D487" s="105"/>
      <c r="E487" s="105"/>
      <c r="F487" s="105"/>
      <c r="G487" s="105"/>
      <c r="H487" s="105"/>
      <c r="I487" s="105"/>
    </row>
    <row r="488" spans="1:9" ht="13.5" customHeight="1">
      <c r="A488" s="675" t="s">
        <v>215</v>
      </c>
      <c r="B488" s="709"/>
      <c r="C488" s="709"/>
      <c r="D488" s="709"/>
      <c r="E488" s="709"/>
      <c r="F488" s="709"/>
      <c r="G488" s="709"/>
      <c r="H488" s="709"/>
      <c r="I488" s="709"/>
    </row>
    <row r="489" spans="1:9" ht="13.5" customHeight="1">
      <c r="A489" s="709"/>
      <c r="B489" s="709"/>
      <c r="C489" s="709"/>
      <c r="D489" s="709"/>
      <c r="E489" s="709"/>
      <c r="F489" s="709"/>
      <c r="G489" s="709"/>
      <c r="H489" s="709"/>
      <c r="I489" s="709"/>
    </row>
    <row r="490" spans="1:9" ht="13.5" customHeight="1">
      <c r="A490" s="709"/>
      <c r="B490" s="709"/>
      <c r="C490" s="709"/>
      <c r="D490" s="709"/>
      <c r="E490" s="709"/>
      <c r="F490" s="709"/>
      <c r="G490" s="709"/>
      <c r="H490" s="709"/>
      <c r="I490" s="709"/>
    </row>
    <row r="491" spans="1:9" ht="13.5" customHeight="1">
      <c r="A491" s="709"/>
      <c r="B491" s="709"/>
      <c r="C491" s="709"/>
      <c r="D491" s="709"/>
      <c r="E491" s="709"/>
      <c r="F491" s="709"/>
      <c r="G491" s="709"/>
      <c r="H491" s="709"/>
      <c r="I491" s="709"/>
    </row>
    <row r="492" spans="1:9" ht="13.5" customHeight="1">
      <c r="A492" s="709"/>
      <c r="B492" s="709"/>
      <c r="C492" s="709"/>
      <c r="D492" s="709"/>
      <c r="E492" s="709"/>
      <c r="F492" s="709"/>
      <c r="G492" s="709"/>
      <c r="H492" s="709"/>
      <c r="I492" s="709"/>
    </row>
    <row r="493" spans="1:9" ht="13.5" customHeight="1">
      <c r="A493" s="709"/>
      <c r="B493" s="709"/>
      <c r="C493" s="709"/>
      <c r="D493" s="709"/>
      <c r="E493" s="709"/>
      <c r="F493" s="709"/>
      <c r="G493" s="709"/>
      <c r="H493" s="709"/>
      <c r="I493" s="709"/>
    </row>
    <row r="494" spans="1:9" ht="13.5" customHeight="1">
      <c r="A494" s="709"/>
      <c r="B494" s="709"/>
      <c r="C494" s="709"/>
      <c r="D494" s="709"/>
      <c r="E494" s="709"/>
      <c r="F494" s="709"/>
      <c r="G494" s="709"/>
      <c r="H494" s="709"/>
      <c r="I494" s="709"/>
    </row>
    <row r="495" spans="1:9" ht="13.5" customHeight="1">
      <c r="A495" s="709"/>
      <c r="B495" s="709"/>
      <c r="C495" s="709"/>
      <c r="D495" s="709"/>
      <c r="E495" s="709"/>
      <c r="F495" s="709"/>
      <c r="G495" s="709"/>
      <c r="H495" s="709"/>
      <c r="I495" s="709"/>
    </row>
    <row r="496" spans="1:9" ht="13.5" customHeight="1">
      <c r="A496" s="710"/>
      <c r="B496" s="710"/>
      <c r="C496" s="710"/>
      <c r="D496" s="710"/>
      <c r="E496" s="710"/>
      <c r="F496" s="710"/>
      <c r="G496" s="710"/>
      <c r="H496" s="710"/>
      <c r="I496" s="710"/>
    </row>
    <row r="497" spans="1:9" ht="13.5" customHeight="1">
      <c r="A497" s="267" t="s">
        <v>149</v>
      </c>
      <c r="B497" s="106"/>
      <c r="C497" s="106"/>
      <c r="D497" s="106"/>
      <c r="E497" s="106"/>
      <c r="F497" s="106"/>
      <c r="G497" s="106"/>
      <c r="H497" s="106"/>
      <c r="I497" s="106"/>
    </row>
    <row r="498" spans="1:9" ht="13.5" customHeight="1">
      <c r="A498" s="106"/>
      <c r="B498" s="106"/>
      <c r="C498" s="106"/>
      <c r="D498" s="106"/>
      <c r="E498" s="106"/>
      <c r="F498" s="106"/>
      <c r="G498" s="106"/>
      <c r="H498" s="106"/>
      <c r="I498" s="106"/>
    </row>
    <row r="499" spans="1:9" ht="13.5" customHeight="1">
      <c r="A499" s="106"/>
      <c r="B499" s="106"/>
      <c r="C499" s="106"/>
      <c r="D499" s="106"/>
      <c r="E499" s="106"/>
      <c r="F499" s="106"/>
      <c r="G499" s="106"/>
      <c r="H499" s="106"/>
      <c r="I499" s="106"/>
    </row>
    <row r="500" spans="1:9" ht="13.5" customHeight="1">
      <c r="A500" s="106"/>
      <c r="B500" s="106"/>
      <c r="C500" s="106"/>
      <c r="D500" s="106"/>
      <c r="E500" s="106"/>
      <c r="F500" s="106"/>
      <c r="G500" s="106"/>
      <c r="H500" s="106"/>
      <c r="I500" s="106"/>
    </row>
    <row r="501" spans="1:9" ht="13.5" customHeight="1">
      <c r="A501" s="106"/>
      <c r="B501" s="106"/>
      <c r="C501" s="106"/>
      <c r="D501" s="106"/>
      <c r="E501" s="106"/>
      <c r="F501" s="106"/>
      <c r="G501" s="106"/>
      <c r="H501" s="106"/>
      <c r="I501" s="106"/>
    </row>
    <row r="502" spans="1:9" ht="13.5" customHeight="1">
      <c r="A502" s="106"/>
      <c r="B502" s="106"/>
      <c r="C502" s="106"/>
      <c r="D502" s="106"/>
      <c r="E502" s="106"/>
      <c r="F502" s="106"/>
      <c r="G502" s="106"/>
      <c r="H502" s="106"/>
      <c r="I502" s="106"/>
    </row>
    <row r="503" spans="1:9" ht="13.5" customHeight="1">
      <c r="A503" s="106"/>
      <c r="B503" s="106"/>
      <c r="C503" s="106"/>
      <c r="D503" s="106"/>
      <c r="E503" s="106"/>
      <c r="F503" s="106"/>
      <c r="G503" s="106"/>
      <c r="H503" s="106"/>
      <c r="I503" s="106"/>
    </row>
    <row r="504" spans="1:9" ht="13.5" customHeight="1">
      <c r="A504" s="106"/>
      <c r="B504" s="106"/>
      <c r="C504" s="106"/>
      <c r="D504" s="106"/>
      <c r="E504" s="106"/>
      <c r="F504" s="106"/>
      <c r="G504" s="106"/>
      <c r="H504" s="106"/>
      <c r="I504" s="106"/>
    </row>
    <row r="505" spans="1:9" ht="13.5" customHeight="1">
      <c r="A505" s="106"/>
      <c r="B505" s="106"/>
      <c r="C505" s="106"/>
      <c r="D505" s="106"/>
      <c r="E505" s="106"/>
      <c r="F505" s="106"/>
      <c r="G505" s="106"/>
      <c r="H505" s="106"/>
      <c r="I505" s="106"/>
    </row>
    <row r="506" spans="1:9" ht="13.5" customHeight="1">
      <c r="A506" s="106"/>
      <c r="B506" s="106"/>
      <c r="C506" s="106"/>
      <c r="D506" s="106"/>
      <c r="E506" s="106"/>
      <c r="F506" s="106"/>
      <c r="G506" s="106"/>
      <c r="H506" s="106"/>
      <c r="I506" s="106"/>
    </row>
    <row r="507" spans="1:9" ht="13.5" customHeight="1">
      <c r="A507" s="106"/>
      <c r="B507" s="106"/>
      <c r="C507" s="106"/>
      <c r="D507" s="106"/>
      <c r="E507" s="106"/>
      <c r="F507" s="106"/>
      <c r="G507" s="106"/>
      <c r="H507" s="106"/>
      <c r="I507" s="106"/>
    </row>
    <row r="508" spans="1:9" ht="13.5" customHeight="1">
      <c r="A508" s="106"/>
      <c r="B508" s="106"/>
      <c r="C508" s="106"/>
      <c r="D508" s="106"/>
      <c r="E508" s="106"/>
      <c r="F508" s="106"/>
      <c r="G508" s="106"/>
      <c r="H508" s="106"/>
      <c r="I508" s="106"/>
    </row>
    <row r="509" spans="1:9" ht="13.5" customHeight="1">
      <c r="A509" s="106"/>
      <c r="B509" s="106"/>
      <c r="C509" s="106"/>
      <c r="D509" s="106"/>
      <c r="E509" s="106"/>
      <c r="F509" s="106"/>
      <c r="G509" s="106"/>
      <c r="H509" s="106"/>
      <c r="I509" s="106"/>
    </row>
    <row r="510" spans="1:9" ht="13.5" customHeight="1">
      <c r="A510" s="106"/>
      <c r="B510" s="106"/>
      <c r="C510" s="106"/>
      <c r="D510" s="106"/>
      <c r="E510" s="106"/>
      <c r="F510" s="106"/>
      <c r="G510" s="106"/>
      <c r="H510" s="106"/>
      <c r="I510" s="106"/>
    </row>
    <row r="511" spans="1:9" ht="13.5" customHeight="1">
      <c r="A511" s="106"/>
      <c r="B511" s="106"/>
      <c r="C511" s="106"/>
      <c r="D511" s="106"/>
      <c r="E511" s="106"/>
      <c r="F511" s="106"/>
      <c r="G511" s="106"/>
      <c r="H511" s="106"/>
      <c r="I511" s="106"/>
    </row>
    <row r="512" spans="1:9" ht="13.5" customHeight="1">
      <c r="A512" s="106"/>
      <c r="B512" s="106"/>
      <c r="C512" s="106"/>
      <c r="D512" s="106"/>
      <c r="E512" s="106"/>
      <c r="F512" s="106"/>
      <c r="G512" s="106"/>
      <c r="H512" s="106"/>
      <c r="I512" s="106"/>
    </row>
    <row r="513" spans="1:9" ht="13.5" customHeight="1">
      <c r="A513" s="106"/>
      <c r="B513" s="106"/>
      <c r="C513" s="106"/>
      <c r="D513" s="106"/>
      <c r="E513" s="106"/>
      <c r="F513" s="106"/>
      <c r="G513" s="106"/>
      <c r="H513" s="106"/>
      <c r="I513" s="106"/>
    </row>
    <row r="514" spans="1:9" ht="13.5" customHeight="1">
      <c r="A514" s="106"/>
      <c r="B514" s="106"/>
      <c r="C514" s="106"/>
      <c r="D514" s="106"/>
      <c r="E514" s="106"/>
      <c r="F514" s="106"/>
      <c r="G514" s="106"/>
      <c r="H514" s="106"/>
      <c r="I514" s="106"/>
    </row>
    <row r="515" spans="1:9" ht="13.5" customHeight="1">
      <c r="A515" s="107"/>
      <c r="B515" s="106"/>
      <c r="C515" s="106"/>
      <c r="D515" s="106"/>
      <c r="E515" s="106"/>
      <c r="F515" s="106"/>
      <c r="G515" s="106"/>
      <c r="H515" s="106"/>
      <c r="I515" s="106"/>
    </row>
    <row r="516" spans="1:9" ht="13.5" customHeight="1">
      <c r="A516" s="107"/>
      <c r="B516" s="106"/>
      <c r="C516" s="106"/>
      <c r="D516" s="106"/>
      <c r="E516" s="106"/>
      <c r="F516" s="106"/>
      <c r="G516" s="106"/>
      <c r="H516" s="106"/>
      <c r="I516" s="106"/>
    </row>
    <row r="517" spans="1:9" ht="13.5" customHeight="1">
      <c r="B517" s="106"/>
      <c r="C517" s="106"/>
      <c r="D517" s="106"/>
      <c r="E517" s="106"/>
      <c r="F517" s="106"/>
      <c r="G517" s="106"/>
      <c r="H517" s="106"/>
      <c r="I517" s="106"/>
    </row>
    <row r="518" spans="1:9" ht="13.5" customHeight="1">
      <c r="B518" s="106"/>
      <c r="C518" s="106"/>
      <c r="D518" s="106"/>
      <c r="E518" s="106"/>
      <c r="F518" s="106"/>
      <c r="G518" s="106"/>
      <c r="H518" s="106"/>
      <c r="I518" s="106"/>
    </row>
    <row r="519" spans="1:9" ht="13.5" customHeight="1">
      <c r="B519" s="106"/>
      <c r="C519" s="106"/>
      <c r="D519" s="106"/>
      <c r="E519" s="106"/>
      <c r="F519" s="106"/>
      <c r="G519" s="106"/>
      <c r="H519" s="106"/>
      <c r="I519" s="106"/>
    </row>
    <row r="520" spans="1:9" ht="13.5" customHeight="1">
      <c r="B520" s="106"/>
      <c r="C520" s="106"/>
      <c r="D520" s="106"/>
      <c r="E520" s="106"/>
      <c r="F520" s="106"/>
      <c r="G520" s="106"/>
      <c r="H520" s="106"/>
      <c r="I520" s="106"/>
    </row>
    <row r="534" spans="1:9" ht="23.25">
      <c r="A534" s="449" t="s">
        <v>301</v>
      </c>
      <c r="B534" s="460"/>
      <c r="C534" s="460"/>
      <c r="D534" s="460"/>
      <c r="E534" s="460"/>
      <c r="F534" s="460"/>
      <c r="G534" s="460"/>
      <c r="H534" s="460"/>
      <c r="I534" s="460"/>
    </row>
    <row r="535" spans="1:9" ht="13.5" customHeight="1">
      <c r="A535" s="266"/>
      <c r="B535" s="106"/>
      <c r="C535" s="106"/>
      <c r="D535" s="106"/>
      <c r="E535" s="106"/>
      <c r="F535" s="106"/>
      <c r="G535" s="106"/>
      <c r="H535" s="106"/>
      <c r="I535" s="106"/>
    </row>
    <row r="536" spans="1:9" ht="13.5" customHeight="1">
      <c r="A536" s="675" t="s">
        <v>217</v>
      </c>
      <c r="B536" s="675"/>
      <c r="C536" s="675"/>
      <c r="D536" s="675"/>
      <c r="E536" s="675"/>
      <c r="F536" s="675"/>
      <c r="G536" s="675"/>
      <c r="H536" s="675"/>
      <c r="I536" s="675"/>
    </row>
    <row r="537" spans="1:9" ht="13.5" customHeight="1">
      <c r="A537" s="675"/>
      <c r="B537" s="675"/>
      <c r="C537" s="675"/>
      <c r="D537" s="675"/>
      <c r="E537" s="675"/>
      <c r="F537" s="675"/>
      <c r="G537" s="675"/>
      <c r="H537" s="675"/>
      <c r="I537" s="675"/>
    </row>
    <row r="538" spans="1:9" ht="13.5" customHeight="1">
      <c r="A538" s="675"/>
      <c r="B538" s="675"/>
      <c r="C538" s="675"/>
      <c r="D538" s="675"/>
      <c r="E538" s="675"/>
      <c r="F538" s="675"/>
      <c r="G538" s="675"/>
      <c r="H538" s="675"/>
      <c r="I538" s="675"/>
    </row>
    <row r="539" spans="1:9" ht="13.5" customHeight="1">
      <c r="A539" s="675"/>
      <c r="B539" s="675"/>
      <c r="C539" s="675"/>
      <c r="D539" s="675"/>
      <c r="E539" s="675"/>
      <c r="F539" s="675"/>
      <c r="G539" s="675"/>
      <c r="H539" s="675"/>
      <c r="I539" s="675"/>
    </row>
    <row r="540" spans="1:9" ht="13.5" customHeight="1">
      <c r="A540" s="675"/>
      <c r="B540" s="675"/>
      <c r="C540" s="675"/>
      <c r="D540" s="675"/>
      <c r="E540" s="675"/>
      <c r="F540" s="675"/>
      <c r="G540" s="675"/>
      <c r="H540" s="675"/>
      <c r="I540" s="675"/>
    </row>
    <row r="541" spans="1:9" ht="13.5" customHeight="1">
      <c r="A541" s="204"/>
      <c r="B541" s="204"/>
      <c r="C541" s="204"/>
      <c r="D541" s="204"/>
      <c r="E541" s="204"/>
      <c r="F541" s="204"/>
      <c r="G541" s="204"/>
      <c r="H541" s="204"/>
      <c r="I541" s="204"/>
    </row>
    <row r="542" spans="1:9" ht="13.5" customHeight="1">
      <c r="A542" s="204"/>
      <c r="B542" s="204"/>
      <c r="C542" s="204"/>
      <c r="D542" s="204"/>
      <c r="E542" s="204"/>
      <c r="F542" s="204"/>
      <c r="G542" s="204"/>
      <c r="H542" s="204"/>
      <c r="I542" s="204"/>
    </row>
    <row r="543" spans="1:9" ht="13.5" customHeight="1">
      <c r="A543" s="204"/>
      <c r="B543" s="204"/>
      <c r="C543" s="204"/>
      <c r="D543" s="204"/>
      <c r="E543" s="204"/>
      <c r="F543" s="204"/>
      <c r="G543" s="204"/>
      <c r="H543" s="204"/>
      <c r="I543" s="204"/>
    </row>
    <row r="544" spans="1:9" ht="13.5" customHeight="1">
      <c r="A544" s="204"/>
      <c r="B544" s="204"/>
      <c r="C544" s="204"/>
      <c r="D544" s="204"/>
      <c r="E544" s="204"/>
      <c r="F544" s="204"/>
      <c r="G544" s="204"/>
      <c r="H544" s="204"/>
      <c r="I544" s="204"/>
    </row>
    <row r="545" spans="1:9" ht="13.5" customHeight="1">
      <c r="A545" s="204"/>
      <c r="B545" s="204"/>
      <c r="C545" s="204"/>
      <c r="D545" s="204"/>
      <c r="E545" s="204"/>
      <c r="F545" s="204"/>
      <c r="G545" s="204"/>
      <c r="H545" s="204"/>
      <c r="I545" s="204"/>
    </row>
    <row r="546" spans="1:9" ht="13.5" customHeight="1">
      <c r="A546" s="204"/>
      <c r="B546" s="204"/>
      <c r="C546" s="204"/>
      <c r="D546" s="204"/>
      <c r="E546" s="204"/>
      <c r="F546" s="204"/>
      <c r="G546" s="204"/>
      <c r="H546" s="204"/>
      <c r="I546" s="204"/>
    </row>
    <row r="547" spans="1:9" ht="13.5" customHeight="1">
      <c r="A547" s="204"/>
      <c r="B547" s="204"/>
      <c r="C547" s="204"/>
      <c r="D547" s="204"/>
      <c r="E547" s="204"/>
      <c r="F547" s="204"/>
      <c r="G547" s="204"/>
      <c r="H547" s="204"/>
      <c r="I547" s="204"/>
    </row>
    <row r="548" spans="1:9" ht="13.5" customHeight="1">
      <c r="A548" s="204"/>
      <c r="B548" s="204"/>
      <c r="C548" s="204"/>
      <c r="D548" s="204"/>
      <c r="E548" s="204"/>
      <c r="F548" s="204"/>
      <c r="G548" s="204"/>
      <c r="H548" s="204"/>
      <c r="I548" s="204"/>
    </row>
    <row r="549" spans="1:9" ht="13.5" customHeight="1">
      <c r="A549" s="204"/>
      <c r="B549" s="204"/>
      <c r="C549" s="204"/>
      <c r="D549" s="204"/>
      <c r="E549" s="204"/>
      <c r="F549" s="204"/>
      <c r="G549" s="204"/>
      <c r="H549" s="204"/>
      <c r="I549" s="204"/>
    </row>
    <row r="550" spans="1:9" ht="13.5" customHeight="1">
      <c r="A550" s="204"/>
      <c r="B550" s="204"/>
      <c r="C550" s="204"/>
      <c r="D550" s="204"/>
      <c r="E550" s="204"/>
      <c r="F550" s="204"/>
      <c r="G550" s="204"/>
      <c r="H550" s="204"/>
      <c r="I550" s="204"/>
    </row>
    <row r="551" spans="1:9" ht="13.5" customHeight="1">
      <c r="A551" s="204"/>
      <c r="B551" s="204"/>
      <c r="C551" s="204"/>
      <c r="D551" s="204"/>
      <c r="E551" s="204"/>
      <c r="F551" s="204"/>
      <c r="G551" s="204"/>
      <c r="H551" s="204"/>
      <c r="I551" s="204"/>
    </row>
    <row r="552" spans="1:9" ht="13.5" customHeight="1">
      <c r="A552" s="204"/>
      <c r="B552" s="204"/>
      <c r="C552" s="204"/>
      <c r="D552" s="204"/>
      <c r="E552" s="204"/>
      <c r="F552" s="204"/>
      <c r="G552" s="204"/>
      <c r="H552" s="204"/>
      <c r="I552" s="204"/>
    </row>
    <row r="553" spans="1:9" ht="13.5" customHeight="1">
      <c r="A553" s="204"/>
      <c r="B553" s="204"/>
      <c r="C553" s="204"/>
      <c r="D553" s="204"/>
      <c r="E553" s="204"/>
      <c r="F553" s="204"/>
      <c r="G553" s="204"/>
      <c r="H553" s="204"/>
      <c r="I553" s="204"/>
    </row>
    <row r="554" spans="1:9" ht="13.5" customHeight="1">
      <c r="A554" s="204"/>
      <c r="B554" s="204"/>
      <c r="C554" s="204"/>
      <c r="D554" s="204"/>
      <c r="E554" s="204"/>
      <c r="F554" s="204"/>
      <c r="G554" s="204"/>
      <c r="H554" s="204"/>
      <c r="I554" s="204"/>
    </row>
    <row r="555" spans="1:9" ht="13.5" customHeight="1">
      <c r="A555" s="204"/>
      <c r="B555" s="204"/>
      <c r="C555" s="204"/>
      <c r="D555" s="204"/>
      <c r="E555" s="204"/>
      <c r="F555" s="204"/>
      <c r="G555" s="204"/>
      <c r="H555" s="204"/>
      <c r="I555" s="204"/>
    </row>
    <row r="556" spans="1:9" ht="13.5" customHeight="1">
      <c r="A556" s="204"/>
      <c r="B556" s="204"/>
      <c r="C556" s="204"/>
      <c r="D556" s="204"/>
      <c r="E556" s="204"/>
      <c r="F556" s="204"/>
      <c r="G556" s="204"/>
      <c r="H556" s="204"/>
      <c r="I556" s="204"/>
    </row>
    <row r="557" spans="1:9" ht="13.5" customHeight="1">
      <c r="A557" s="204"/>
      <c r="B557" s="204"/>
      <c r="C557" s="204"/>
      <c r="D557" s="204"/>
      <c r="E557" s="204"/>
      <c r="F557" s="204"/>
      <c r="G557" s="204"/>
      <c r="H557" s="204"/>
      <c r="I557" s="204"/>
    </row>
    <row r="558" spans="1:9" ht="13.5" customHeight="1">
      <c r="A558" s="204"/>
      <c r="B558" s="204"/>
      <c r="C558" s="204"/>
      <c r="D558" s="204"/>
      <c r="E558" s="204"/>
      <c r="F558" s="204"/>
      <c r="G558" s="204"/>
      <c r="H558" s="204"/>
      <c r="I558" s="204"/>
    </row>
    <row r="559" spans="1:9" ht="13.5" customHeight="1">
      <c r="A559" s="204"/>
      <c r="B559" s="204"/>
      <c r="C559" s="204"/>
      <c r="D559" s="204"/>
      <c r="E559" s="204"/>
      <c r="F559" s="204"/>
      <c r="G559" s="204"/>
      <c r="H559" s="204"/>
      <c r="I559" s="204"/>
    </row>
    <row r="560" spans="1:9" ht="13.5" customHeight="1">
      <c r="A560" s="204"/>
      <c r="B560" s="204"/>
      <c r="C560" s="204"/>
      <c r="D560" s="204"/>
      <c r="E560" s="204"/>
      <c r="F560" s="204"/>
      <c r="G560" s="204"/>
      <c r="H560" s="204"/>
      <c r="I560" s="204"/>
    </row>
    <row r="561" spans="1:9" ht="13.5" customHeight="1">
      <c r="A561" s="204"/>
      <c r="B561" s="204"/>
      <c r="C561" s="204"/>
      <c r="D561" s="204"/>
      <c r="E561" s="204"/>
      <c r="F561" s="204"/>
      <c r="G561" s="204"/>
      <c r="H561" s="204"/>
      <c r="I561" s="204"/>
    </row>
    <row r="562" spans="1:9" ht="13.5" customHeight="1">
      <c r="A562" s="204"/>
      <c r="B562" s="204"/>
      <c r="C562" s="204"/>
      <c r="D562" s="204"/>
      <c r="E562" s="204"/>
      <c r="F562" s="204"/>
      <c r="G562" s="204"/>
      <c r="H562" s="204"/>
      <c r="I562" s="204"/>
    </row>
    <row r="563" spans="1:9" ht="13.5" customHeight="1">
      <c r="A563" s="204"/>
      <c r="B563" s="204"/>
      <c r="C563" s="204"/>
      <c r="D563" s="204"/>
      <c r="E563" s="204"/>
      <c r="F563" s="204"/>
      <c r="G563" s="204"/>
      <c r="H563" s="204"/>
      <c r="I563" s="204"/>
    </row>
    <row r="564" spans="1:9" ht="13.5" customHeight="1">
      <c r="A564" s="204"/>
      <c r="B564" s="204"/>
      <c r="C564" s="204"/>
      <c r="D564" s="204"/>
      <c r="E564" s="204"/>
      <c r="F564" s="204"/>
      <c r="G564" s="204"/>
      <c r="H564" s="204"/>
      <c r="I564" s="204"/>
    </row>
    <row r="565" spans="1:9" ht="13.5" customHeight="1">
      <c r="A565" s="204"/>
      <c r="B565" s="204"/>
      <c r="C565" s="204"/>
      <c r="D565" s="204"/>
      <c r="E565" s="204"/>
      <c r="F565" s="204"/>
      <c r="G565" s="204"/>
      <c r="H565" s="204"/>
      <c r="I565" s="204"/>
    </row>
    <row r="566" spans="1:9" ht="13.5" customHeight="1">
      <c r="A566" s="204"/>
      <c r="B566" s="204"/>
      <c r="C566" s="204"/>
      <c r="D566" s="204"/>
      <c r="E566" s="204"/>
      <c r="F566" s="204"/>
      <c r="G566" s="204"/>
      <c r="H566" s="204"/>
      <c r="I566" s="204"/>
    </row>
    <row r="567" spans="1:9" ht="13.5" customHeight="1">
      <c r="A567" s="204"/>
      <c r="B567" s="204"/>
      <c r="C567" s="204"/>
      <c r="D567" s="204"/>
      <c r="E567" s="204"/>
      <c r="F567" s="204"/>
      <c r="G567" s="204"/>
      <c r="H567" s="204"/>
      <c r="I567" s="204"/>
    </row>
    <row r="568" spans="1:9" ht="13.5" customHeight="1">
      <c r="A568" s="204"/>
      <c r="B568" s="204"/>
      <c r="C568" s="204"/>
      <c r="D568" s="204"/>
      <c r="E568" s="204"/>
      <c r="F568" s="204"/>
      <c r="G568" s="204"/>
      <c r="H568" s="204"/>
      <c r="I568" s="204"/>
    </row>
    <row r="569" spans="1:9" ht="13.5" customHeight="1">
      <c r="A569" s="204"/>
      <c r="B569" s="204"/>
      <c r="C569" s="204"/>
      <c r="D569" s="204"/>
      <c r="E569" s="204"/>
      <c r="F569" s="204"/>
      <c r="G569" s="204"/>
      <c r="H569" s="204"/>
      <c r="I569" s="204"/>
    </row>
    <row r="570" spans="1:9" ht="23.25">
      <c r="A570" s="449" t="s">
        <v>150</v>
      </c>
      <c r="B570" s="460"/>
      <c r="C570" s="460"/>
      <c r="D570" s="460"/>
      <c r="E570" s="460"/>
      <c r="F570" s="460"/>
      <c r="G570" s="460"/>
      <c r="H570" s="460"/>
      <c r="I570" s="460"/>
    </row>
    <row r="571" spans="1:9" ht="13.5" customHeight="1">
      <c r="A571" s="106"/>
      <c r="B571" s="106"/>
      <c r="C571" s="106"/>
      <c r="D571" s="106"/>
      <c r="E571" s="106"/>
      <c r="F571" s="106"/>
      <c r="G571" s="106"/>
      <c r="H571" s="106"/>
      <c r="I571" s="106"/>
    </row>
    <row r="572" spans="1:9" ht="13.5" customHeight="1">
      <c r="A572" s="675" t="s">
        <v>218</v>
      </c>
      <c r="B572" s="675"/>
      <c r="C572" s="675"/>
      <c r="D572" s="675"/>
      <c r="E572" s="675"/>
      <c r="F572" s="675"/>
      <c r="G572" s="675"/>
      <c r="H572" s="675"/>
      <c r="I572" s="675"/>
    </row>
    <row r="573" spans="1:9" ht="13.5" customHeight="1">
      <c r="A573" s="675"/>
      <c r="B573" s="675"/>
      <c r="C573" s="675"/>
      <c r="D573" s="675"/>
      <c r="E573" s="675"/>
      <c r="F573" s="675"/>
      <c r="G573" s="675"/>
      <c r="H573" s="675"/>
      <c r="I573" s="675"/>
    </row>
    <row r="574" spans="1:9" ht="13.5" customHeight="1">
      <c r="A574" s="675"/>
      <c r="B574" s="675"/>
      <c r="C574" s="675"/>
      <c r="D574" s="675"/>
      <c r="E574" s="675"/>
      <c r="F574" s="675"/>
      <c r="G574" s="675"/>
      <c r="H574" s="675"/>
      <c r="I574" s="675"/>
    </row>
    <row r="575" spans="1:9" ht="23.25">
      <c r="A575" s="449" t="s">
        <v>302</v>
      </c>
      <c r="B575" s="460"/>
      <c r="C575" s="460"/>
      <c r="D575" s="460"/>
      <c r="E575" s="460"/>
      <c r="F575" s="460"/>
      <c r="G575" s="460"/>
      <c r="H575" s="460"/>
      <c r="I575" s="460"/>
    </row>
    <row r="576" spans="1:9" ht="13.5" customHeight="1">
      <c r="A576" s="672" t="s">
        <v>333</v>
      </c>
      <c r="B576" s="672"/>
      <c r="C576" s="672"/>
      <c r="D576" s="672"/>
      <c r="E576" s="672"/>
      <c r="F576" s="672"/>
      <c r="G576" s="672"/>
      <c r="H576" s="672"/>
      <c r="I576" s="672"/>
    </row>
    <row r="577" spans="1:9" ht="13.5" customHeight="1">
      <c r="A577" s="672"/>
      <c r="B577" s="672"/>
      <c r="C577" s="672"/>
      <c r="D577" s="672"/>
      <c r="E577" s="672"/>
      <c r="F577" s="672"/>
      <c r="G577" s="672"/>
      <c r="H577" s="672"/>
      <c r="I577" s="672"/>
    </row>
    <row r="578" spans="1:9" ht="13.5" customHeight="1">
      <c r="A578" s="672"/>
      <c r="B578" s="672"/>
      <c r="C578" s="672"/>
      <c r="D578" s="672"/>
      <c r="E578" s="672"/>
      <c r="F578" s="672"/>
      <c r="G578" s="672"/>
      <c r="H578" s="672"/>
      <c r="I578" s="672"/>
    </row>
    <row r="579" spans="1:9" ht="13.5" customHeight="1">
      <c r="A579" s="672"/>
      <c r="B579" s="672"/>
      <c r="C579" s="672"/>
      <c r="D579" s="672"/>
      <c r="E579" s="672"/>
      <c r="F579" s="672"/>
      <c r="G579" s="672"/>
      <c r="H579" s="672"/>
      <c r="I579" s="672"/>
    </row>
    <row r="580" spans="1:9" ht="13.5" customHeight="1">
      <c r="A580" s="672"/>
      <c r="B580" s="672"/>
      <c r="C580" s="672"/>
      <c r="D580" s="672"/>
      <c r="E580" s="672"/>
      <c r="F580" s="672"/>
      <c r="G580" s="672"/>
      <c r="H580" s="672"/>
      <c r="I580" s="672"/>
    </row>
    <row r="581" spans="1:9" ht="13.5" customHeight="1">
      <c r="A581" s="672"/>
      <c r="B581" s="672"/>
      <c r="C581" s="672"/>
      <c r="D581" s="672"/>
      <c r="E581" s="672"/>
      <c r="F581" s="672"/>
      <c r="G581" s="672"/>
      <c r="H581" s="672"/>
      <c r="I581" s="672"/>
    </row>
    <row r="582" spans="1:9" ht="13.5" customHeight="1">
      <c r="A582" s="672"/>
      <c r="B582" s="672"/>
      <c r="C582" s="672"/>
      <c r="D582" s="672"/>
      <c r="E582" s="672"/>
      <c r="F582" s="672"/>
      <c r="G582" s="672"/>
      <c r="H582" s="672"/>
      <c r="I582" s="672"/>
    </row>
    <row r="583" spans="1:9" ht="13.5" customHeight="1">
      <c r="A583" s="672"/>
      <c r="B583" s="672"/>
      <c r="C583" s="672"/>
      <c r="D583" s="672"/>
      <c r="E583" s="672"/>
      <c r="F583" s="672"/>
      <c r="G583" s="672"/>
      <c r="H583" s="672"/>
      <c r="I583" s="672"/>
    </row>
    <row r="584" spans="1:9" ht="13.5" customHeight="1">
      <c r="A584" s="672"/>
      <c r="B584" s="672"/>
      <c r="C584" s="672"/>
      <c r="D584" s="672"/>
      <c r="E584" s="672"/>
      <c r="F584" s="672"/>
      <c r="G584" s="672"/>
      <c r="H584" s="672"/>
      <c r="I584" s="672"/>
    </row>
    <row r="585" spans="1:9" ht="13.5" customHeight="1">
      <c r="A585" s="672"/>
      <c r="B585" s="672"/>
      <c r="C585" s="672"/>
      <c r="D585" s="672"/>
      <c r="E585" s="672"/>
      <c r="F585" s="672"/>
      <c r="G585" s="672"/>
      <c r="H585" s="672"/>
      <c r="I585" s="672"/>
    </row>
    <row r="586" spans="1:9" ht="13.5" customHeight="1">
      <c r="A586" s="672"/>
      <c r="B586" s="672"/>
      <c r="C586" s="672"/>
      <c r="D586" s="672"/>
      <c r="E586" s="672"/>
      <c r="F586" s="672"/>
      <c r="G586" s="672"/>
      <c r="H586" s="672"/>
      <c r="I586" s="672"/>
    </row>
    <row r="587" spans="1:9" ht="13.5" customHeight="1">
      <c r="A587" s="672"/>
      <c r="B587" s="672"/>
      <c r="C587" s="672"/>
      <c r="D587" s="672"/>
      <c r="E587" s="672"/>
      <c r="F587" s="672"/>
      <c r="G587" s="672"/>
      <c r="H587" s="672"/>
      <c r="I587" s="672"/>
    </row>
    <row r="588" spans="1:9" ht="13.5" customHeight="1">
      <c r="A588" s="672"/>
      <c r="B588" s="672"/>
      <c r="C588" s="672"/>
      <c r="D588" s="672"/>
      <c r="E588" s="672"/>
      <c r="F588" s="672"/>
      <c r="G588" s="672"/>
      <c r="H588" s="672"/>
      <c r="I588" s="672"/>
    </row>
    <row r="589" spans="1:9" ht="13.5" customHeight="1">
      <c r="A589" s="672"/>
      <c r="B589" s="672"/>
      <c r="C589" s="672"/>
      <c r="D589" s="672"/>
      <c r="E589" s="672"/>
      <c r="F589" s="672"/>
      <c r="G589" s="672"/>
      <c r="H589" s="672"/>
      <c r="I589" s="672"/>
    </row>
    <row r="590" spans="1:9" ht="13.5" customHeight="1">
      <c r="A590" s="672"/>
      <c r="B590" s="672"/>
      <c r="C590" s="672"/>
      <c r="D590" s="672"/>
      <c r="E590" s="672"/>
      <c r="F590" s="672"/>
      <c r="G590" s="672"/>
      <c r="H590" s="672"/>
      <c r="I590" s="672"/>
    </row>
    <row r="591" spans="1:9" ht="23.25">
      <c r="A591" s="449" t="s">
        <v>56</v>
      </c>
      <c r="B591" s="460"/>
      <c r="C591" s="460"/>
      <c r="D591" s="460"/>
      <c r="E591" s="460"/>
      <c r="F591" s="460"/>
      <c r="G591" s="460"/>
      <c r="H591" s="460"/>
      <c r="I591" s="460"/>
    </row>
    <row r="592" spans="1:9" ht="15.75" customHeight="1">
      <c r="A592" s="29"/>
      <c r="B592" s="29"/>
      <c r="C592" s="29"/>
      <c r="D592" s="29"/>
      <c r="E592" s="29"/>
      <c r="F592" s="29"/>
      <c r="G592" s="29"/>
      <c r="H592" s="29"/>
      <c r="I592" s="29"/>
    </row>
    <row r="593" spans="1:9" ht="15.75" customHeight="1">
      <c r="A593" s="172" t="s">
        <v>219</v>
      </c>
      <c r="B593" s="29"/>
      <c r="C593" s="29"/>
      <c r="D593" s="29"/>
      <c r="E593" s="29"/>
      <c r="F593" s="29"/>
      <c r="G593" s="29"/>
      <c r="H593" s="29"/>
      <c r="I593" s="29"/>
    </row>
    <row r="594" spans="1:9" ht="15.75" customHeight="1">
      <c r="B594" s="29"/>
      <c r="C594" s="29"/>
      <c r="D594" s="29"/>
      <c r="E594" s="29"/>
      <c r="F594" s="29"/>
      <c r="G594" s="29"/>
      <c r="H594" s="29"/>
      <c r="I594" s="29"/>
    </row>
    <row r="595" spans="1:9" ht="15.75" customHeight="1">
      <c r="B595" s="95"/>
      <c r="C595" s="95"/>
      <c r="D595" s="95"/>
      <c r="E595" s="95"/>
      <c r="F595" s="95"/>
      <c r="G595" s="95"/>
      <c r="H595" s="96"/>
      <c r="I595" s="29"/>
    </row>
    <row r="596" spans="1:9" ht="15.75" customHeight="1">
      <c r="A596" s="29"/>
      <c r="B596" s="29"/>
      <c r="C596" s="29"/>
      <c r="D596" s="29"/>
      <c r="E596" s="29"/>
      <c r="F596" s="29"/>
      <c r="G596" s="29"/>
      <c r="H596" s="29"/>
      <c r="I596" s="29"/>
    </row>
    <row r="597" spans="1:9">
      <c r="A597" s="97"/>
      <c r="B597" s="97"/>
      <c r="C597" s="97"/>
      <c r="D597" s="97"/>
      <c r="E597" s="97"/>
      <c r="F597" s="97"/>
      <c r="G597" s="97"/>
      <c r="H597" s="97"/>
      <c r="I597" s="97"/>
    </row>
    <row r="598" spans="1:9" ht="12.75" customHeight="1">
      <c r="A598" s="707" t="s">
        <v>335</v>
      </c>
      <c r="B598" s="708"/>
      <c r="C598" s="708"/>
      <c r="D598" s="708"/>
      <c r="E598" s="708"/>
      <c r="F598" s="708"/>
      <c r="G598" s="708"/>
      <c r="H598" s="708"/>
      <c r="I598" s="708"/>
    </row>
    <row r="599" spans="1:9" ht="12.75" customHeight="1">
      <c r="A599" s="708"/>
      <c r="B599" s="708"/>
      <c r="C599" s="708"/>
      <c r="D599" s="708"/>
      <c r="E599" s="708"/>
      <c r="F599" s="708"/>
      <c r="G599" s="708"/>
      <c r="H599" s="708"/>
      <c r="I599" s="708"/>
    </row>
    <row r="600" spans="1:9" ht="12.75" customHeight="1">
      <c r="A600" s="708"/>
      <c r="B600" s="708"/>
      <c r="C600" s="708"/>
      <c r="D600" s="708"/>
      <c r="E600" s="708"/>
      <c r="F600" s="708"/>
      <c r="G600" s="708"/>
      <c r="H600" s="708"/>
      <c r="I600" s="708"/>
    </row>
  </sheetData>
  <mergeCells count="77">
    <mergeCell ref="A470:B473"/>
    <mergeCell ref="C470:I473"/>
    <mergeCell ref="A199:I204"/>
    <mergeCell ref="A75:I84"/>
    <mergeCell ref="A121:I125"/>
    <mergeCell ref="A127:I133"/>
    <mergeCell ref="I111:I113"/>
    <mergeCell ref="I115:I117"/>
    <mergeCell ref="D101:H110"/>
    <mergeCell ref="D115:H117"/>
    <mergeCell ref="A280:I283"/>
    <mergeCell ref="A245:B251"/>
    <mergeCell ref="A242:B244"/>
    <mergeCell ref="C329:I333"/>
    <mergeCell ref="A329:B329"/>
    <mergeCell ref="C318:I322"/>
    <mergeCell ref="A344:B344"/>
    <mergeCell ref="A407:I411"/>
    <mergeCell ref="A4:I9"/>
    <mergeCell ref="A68:I73"/>
    <mergeCell ref="A145:I149"/>
    <mergeCell ref="D111:H113"/>
    <mergeCell ref="I101:I109"/>
    <mergeCell ref="A92:I96"/>
    <mergeCell ref="A13:I18"/>
    <mergeCell ref="A55:I60"/>
    <mergeCell ref="A19:I20"/>
    <mergeCell ref="A324:B325"/>
    <mergeCell ref="A286:I287"/>
    <mergeCell ref="A598:I600"/>
    <mergeCell ref="A488:I496"/>
    <mergeCell ref="A340:I342"/>
    <mergeCell ref="A372:I374"/>
    <mergeCell ref="A536:I540"/>
    <mergeCell ref="A435:I439"/>
    <mergeCell ref="A420:I426"/>
    <mergeCell ref="C349:I353"/>
    <mergeCell ref="C480:I482"/>
    <mergeCell ref="A480:B481"/>
    <mergeCell ref="A572:I574"/>
    <mergeCell ref="A475:B476"/>
    <mergeCell ref="A483:B485"/>
    <mergeCell ref="C483:I485"/>
    <mergeCell ref="A466:B468"/>
    <mergeCell ref="C466:I469"/>
    <mergeCell ref="C463:I465"/>
    <mergeCell ref="A235:I235"/>
    <mergeCell ref="A315:I316"/>
    <mergeCell ref="A240:B240"/>
    <mergeCell ref="C344:I348"/>
    <mergeCell ref="C324:I326"/>
    <mergeCell ref="A368:I369"/>
    <mergeCell ref="A364:I366"/>
    <mergeCell ref="A237:B237"/>
    <mergeCell ref="C355:I358"/>
    <mergeCell ref="C361:I363"/>
    <mergeCell ref="A318:B318"/>
    <mergeCell ref="A252:B257"/>
    <mergeCell ref="C252:I257"/>
    <mergeCell ref="C237:I238"/>
    <mergeCell ref="I377:I381"/>
    <mergeCell ref="A576:I590"/>
    <mergeCell ref="H164:I166"/>
    <mergeCell ref="I170:I172"/>
    <mergeCell ref="A290:I296"/>
    <mergeCell ref="C219:I221"/>
    <mergeCell ref="C222:I223"/>
    <mergeCell ref="A234:I234"/>
    <mergeCell ref="C209:I210"/>
    <mergeCell ref="A227:I228"/>
    <mergeCell ref="A229:I232"/>
    <mergeCell ref="A184:I193"/>
    <mergeCell ref="A174:I176"/>
    <mergeCell ref="C212:I217"/>
    <mergeCell ref="A219:B220"/>
    <mergeCell ref="C245:I251"/>
    <mergeCell ref="A463:B465"/>
  </mergeCells>
  <phoneticPr fontId="2" type="noConversion"/>
  <hyperlinks>
    <hyperlink ref="H137" r:id="rId1"/>
    <hyperlink ref="H140" r:id="rId2"/>
    <hyperlink ref="H138" r:id="rId3"/>
    <hyperlink ref="H139" r:id="rId4"/>
    <hyperlink ref="A194" location="'Data Collection Form'!A1" display="Click here"/>
    <hyperlink ref="A61" r:id="rId5" display="Click here to access the Excel tool"/>
    <hyperlink ref="A177" r:id="rId6"/>
  </hyperlinks>
  <pageMargins left="0.39370078740157483" right="0.39370078740157483" top="0.19685039370078741" bottom="0.59055118110236227" header="0.31496062992125984" footer="0.31496062992125984"/>
  <pageSetup paperSize="9" orientation="portrait" horizontalDpi="200" verticalDpi="200" r:id="rId7"/>
  <headerFooter alignWithMargins="0">
    <oddFooter>&amp;LCare Bundle Tool for Devices&amp;CHPSC - HSE&amp;R&amp;P</oddFooter>
  </headerFooter>
  <rowBreaks count="4" manualBreakCount="4">
    <brk id="224" max="16383" man="1"/>
    <brk id="369" max="16383" man="1"/>
    <brk id="485" max="16383" man="1"/>
    <brk id="533" max="16383" man="1"/>
  </rowBreaks>
  <drawing r:id="rId8"/>
</worksheet>
</file>

<file path=xl/worksheets/sheet10.xml><?xml version="1.0" encoding="utf-8"?>
<worksheet xmlns="http://schemas.openxmlformats.org/spreadsheetml/2006/main" xmlns:r="http://schemas.openxmlformats.org/officeDocument/2006/relationships">
  <dimension ref="A1:M55"/>
  <sheetViews>
    <sheetView workbookViewId="0">
      <selection activeCell="J3" sqref="J3"/>
    </sheetView>
  </sheetViews>
  <sheetFormatPr defaultRowHeight="12.75"/>
  <cols>
    <col min="1" max="1" width="7.28515625" style="73" customWidth="1"/>
    <col min="2" max="2" width="7.140625" style="147" customWidth="1"/>
    <col min="3" max="3" width="6.28515625" style="147" bestFit="1" customWidth="1"/>
    <col min="4" max="4" width="11.140625" style="137" customWidth="1"/>
    <col min="5" max="5" width="12.28515625" style="138" customWidth="1"/>
    <col min="6" max="6" width="11.28515625" style="138" customWidth="1"/>
    <col min="7" max="7" width="12.7109375" style="138" customWidth="1"/>
    <col min="8" max="8" width="13" style="138" customWidth="1"/>
    <col min="9" max="9" width="9.140625" style="144"/>
    <col min="10" max="12" width="9.140625" style="145"/>
    <col min="13" max="13" width="9.140625" style="146"/>
    <col min="14" max="16384" width="9.140625" style="73"/>
  </cols>
  <sheetData>
    <row r="1" spans="1:13">
      <c r="C1" s="148"/>
      <c r="D1" s="868" t="s">
        <v>27</v>
      </c>
      <c r="E1" s="868"/>
      <c r="F1" s="868"/>
      <c r="G1" s="868"/>
      <c r="H1" s="868"/>
      <c r="I1" s="867" t="s">
        <v>29</v>
      </c>
      <c r="J1" s="867"/>
      <c r="K1" s="867"/>
      <c r="L1" s="867"/>
      <c r="M1" s="867"/>
    </row>
    <row r="2" spans="1:13" ht="60">
      <c r="B2" s="149" t="s">
        <v>38</v>
      </c>
      <c r="C2" s="150" t="s">
        <v>35</v>
      </c>
      <c r="D2" s="131" t="s">
        <v>62</v>
      </c>
      <c r="E2" s="163" t="s">
        <v>74</v>
      </c>
      <c r="F2" s="163" t="s">
        <v>75</v>
      </c>
      <c r="G2" s="163" t="s">
        <v>76</v>
      </c>
      <c r="H2" s="132" t="s">
        <v>49</v>
      </c>
      <c r="I2" s="139" t="s">
        <v>62</v>
      </c>
      <c r="J2" s="164" t="s">
        <v>77</v>
      </c>
      <c r="K2" s="164" t="s">
        <v>75</v>
      </c>
      <c r="L2" s="164" t="s">
        <v>78</v>
      </c>
      <c r="M2" s="139" t="s">
        <v>49</v>
      </c>
    </row>
    <row r="3" spans="1:13" ht="15">
      <c r="A3" s="869" t="s">
        <v>10</v>
      </c>
      <c r="B3" s="151" t="s">
        <v>37</v>
      </c>
      <c r="C3" s="663">
        <v>1</v>
      </c>
      <c r="D3" s="133" t="e">
        <f>VLOOKUP($C3,Calculations_Ward!$C$8:$F$60,4,FALSE)</f>
        <v>#N/A</v>
      </c>
      <c r="E3" s="134" t="e">
        <f>VLOOKUP($C3,Calculations_Ward!$C$8:$G$60,5,FALSE)</f>
        <v>#N/A</v>
      </c>
      <c r="F3" s="135" t="e">
        <f>IF(ISERROR(E3/D3),NA(),E3/D3)</f>
        <v>#N/A</v>
      </c>
      <c r="G3" s="134" t="e">
        <f>VLOOKUP($C3,Calculations_Ward!$C$8:$I$60,7,FALSE)</f>
        <v>#N/A</v>
      </c>
      <c r="H3" s="136" t="e">
        <f>IF(ISERROR(G3/E3),NA(),G3/E3)</f>
        <v>#N/A</v>
      </c>
      <c r="I3" s="140"/>
      <c r="J3" s="141" t="e">
        <f>IF(VLOOKUP($C3,Calculations_Team!$C$8:$G$60,5,FALSE)=0,NA(),VLOOKUP($C3,Calculations_Team!$C$8:$G$60,5,FALSE))</f>
        <v>#N/A</v>
      </c>
      <c r="K3" s="142" t="e">
        <f>IF(ISERROR(J3/I3),NA(),J3/I3)</f>
        <v>#N/A</v>
      </c>
      <c r="L3" s="141" t="e">
        <f>VLOOKUP($C3,Calculations_Team!$C$8:$I$60,7,FALSE)</f>
        <v>#N/A</v>
      </c>
      <c r="M3" s="143" t="e">
        <f>IF(ISERROR(L3/J3),NA(),L3/J3)</f>
        <v>#N/A</v>
      </c>
    </row>
    <row r="4" spans="1:13" ht="15">
      <c r="A4" s="870"/>
      <c r="B4" s="151" t="s">
        <v>37</v>
      </c>
      <c r="C4" s="663">
        <v>2</v>
      </c>
      <c r="D4" s="133" t="e">
        <f>VLOOKUP($C4,Calculations_Ward!$C$8:$F$60,4,FALSE)</f>
        <v>#N/A</v>
      </c>
      <c r="E4" s="134" t="e">
        <f>VLOOKUP($C4,Calculations_Ward!$C$8:$G$60,5,FALSE)</f>
        <v>#N/A</v>
      </c>
      <c r="F4" s="135" t="e">
        <f t="shared" ref="F4:F55" si="0">IF(ISERROR(E4/D4),NA(),E4/D4)</f>
        <v>#N/A</v>
      </c>
      <c r="G4" s="134" t="e">
        <f>VLOOKUP($C4,Calculations_Ward!$C$8:$I$60,7,FALSE)</f>
        <v>#N/A</v>
      </c>
      <c r="H4" s="136" t="e">
        <f t="shared" ref="H4:H55" si="1">IF(ISERROR(G4/E4),NA(),G4/E4)</f>
        <v>#N/A</v>
      </c>
      <c r="I4" s="140"/>
      <c r="J4" s="141" t="e">
        <f>IF(VLOOKUP($C4,Calculations_Team!$C$8:$G$60,5,FALSE)=0,NA(),VLOOKUP($C4,Calculations_Team!$C$8:$G$60,5,FALSE))</f>
        <v>#N/A</v>
      </c>
      <c r="K4" s="142" t="e">
        <f t="shared" ref="K4:K55" si="2">IF(ISERROR(J4/I4),NA(),J4/I4)</f>
        <v>#N/A</v>
      </c>
      <c r="L4" s="141" t="e">
        <f>VLOOKUP($C4,Calculations_Team!$C$8:$I$60,7,FALSE)</f>
        <v>#N/A</v>
      </c>
      <c r="M4" s="143" t="e">
        <f t="shared" ref="M4:M55" si="3">IF(ISERROR(L4/J4),NA(),L4/J4)</f>
        <v>#N/A</v>
      </c>
    </row>
    <row r="5" spans="1:13" ht="15">
      <c r="A5" s="870"/>
      <c r="B5" s="151" t="s">
        <v>37</v>
      </c>
      <c r="C5" s="663">
        <v>3</v>
      </c>
      <c r="D5" s="133" t="e">
        <f>VLOOKUP($C5,Calculations_Ward!$C$8:$F$60,4,FALSE)</f>
        <v>#N/A</v>
      </c>
      <c r="E5" s="134" t="e">
        <f>VLOOKUP($C5,Calculations_Ward!$C$8:$G$60,5,FALSE)</f>
        <v>#N/A</v>
      </c>
      <c r="F5" s="135" t="e">
        <f t="shared" si="0"/>
        <v>#N/A</v>
      </c>
      <c r="G5" s="134" t="e">
        <f>VLOOKUP($C5,Calculations_Ward!$C$8:$I$60,7,FALSE)</f>
        <v>#N/A</v>
      </c>
      <c r="H5" s="136" t="e">
        <f t="shared" si="1"/>
        <v>#N/A</v>
      </c>
      <c r="I5" s="140"/>
      <c r="J5" s="141" t="e">
        <f>IF(VLOOKUP($C5,Calculations_Team!$C$8:$G$60,5,FALSE)=0,NA(),VLOOKUP($C5,Calculations_Team!$C$8:$G$60,5,FALSE))</f>
        <v>#N/A</v>
      </c>
      <c r="K5" s="142" t="e">
        <f t="shared" si="2"/>
        <v>#N/A</v>
      </c>
      <c r="L5" s="141" t="e">
        <f>VLOOKUP($C5,Calculations_Team!$C$8:$I$60,7,FALSE)</f>
        <v>#N/A</v>
      </c>
      <c r="M5" s="143" t="e">
        <f t="shared" si="3"/>
        <v>#N/A</v>
      </c>
    </row>
    <row r="6" spans="1:13" ht="15">
      <c r="A6" s="870"/>
      <c r="B6" s="151" t="s">
        <v>37</v>
      </c>
      <c r="C6" s="663">
        <v>4</v>
      </c>
      <c r="D6" s="133" t="e">
        <f>VLOOKUP($C6,Calculations_Ward!$C$8:$F$60,4,FALSE)</f>
        <v>#N/A</v>
      </c>
      <c r="E6" s="134" t="e">
        <f>VLOOKUP($C6,Calculations_Ward!$C$8:$G$60,5,FALSE)</f>
        <v>#N/A</v>
      </c>
      <c r="F6" s="135" t="e">
        <f t="shared" si="0"/>
        <v>#N/A</v>
      </c>
      <c r="G6" s="134" t="e">
        <f>VLOOKUP($C6,Calculations_Ward!$C$8:$I$60,7,FALSE)</f>
        <v>#N/A</v>
      </c>
      <c r="H6" s="136" t="e">
        <f t="shared" si="1"/>
        <v>#N/A</v>
      </c>
      <c r="I6" s="140"/>
      <c r="J6" s="141" t="e">
        <f>IF(VLOOKUP($C6,Calculations_Team!$C$8:$G$60,5,FALSE)=0,NA(),VLOOKUP($C6,Calculations_Team!$C$8:$G$60,5,FALSE))</f>
        <v>#N/A</v>
      </c>
      <c r="K6" s="142" t="e">
        <f t="shared" si="2"/>
        <v>#N/A</v>
      </c>
      <c r="L6" s="141" t="e">
        <f>VLOOKUP($C6,Calculations_Team!$C$8:$I$60,7,FALSE)</f>
        <v>#N/A</v>
      </c>
      <c r="M6" s="143" t="e">
        <f t="shared" si="3"/>
        <v>#N/A</v>
      </c>
    </row>
    <row r="7" spans="1:13" ht="15">
      <c r="A7" s="871" t="s">
        <v>11</v>
      </c>
      <c r="B7" s="151" t="s">
        <v>37</v>
      </c>
      <c r="C7" s="663">
        <v>5</v>
      </c>
      <c r="D7" s="133" t="e">
        <f>VLOOKUP($C7,Calculations_Ward!$C$8:$F$60,4,FALSE)</f>
        <v>#N/A</v>
      </c>
      <c r="E7" s="134" t="e">
        <f>VLOOKUP($C7,Calculations_Ward!$C$8:$G$60,5,FALSE)</f>
        <v>#N/A</v>
      </c>
      <c r="F7" s="135" t="e">
        <f t="shared" si="0"/>
        <v>#N/A</v>
      </c>
      <c r="G7" s="134" t="e">
        <f>VLOOKUP($C7,Calculations_Ward!$C$8:$I$60,7,FALSE)</f>
        <v>#N/A</v>
      </c>
      <c r="H7" s="136" t="e">
        <f t="shared" si="1"/>
        <v>#N/A</v>
      </c>
      <c r="I7" s="140"/>
      <c r="J7" s="141" t="e">
        <f>IF(VLOOKUP($C7,Calculations_Team!$C$8:$G$60,5,FALSE)=0,NA(),VLOOKUP($C7,Calculations_Team!$C$8:$G$60,5,FALSE))</f>
        <v>#N/A</v>
      </c>
      <c r="K7" s="142" t="e">
        <f t="shared" si="2"/>
        <v>#N/A</v>
      </c>
      <c r="L7" s="141" t="e">
        <f>VLOOKUP($C7,Calculations_Team!$C$8:$I$60,7,FALSE)</f>
        <v>#N/A</v>
      </c>
      <c r="M7" s="143" t="e">
        <f t="shared" si="3"/>
        <v>#N/A</v>
      </c>
    </row>
    <row r="8" spans="1:13" ht="15">
      <c r="A8" s="872"/>
      <c r="B8" s="151" t="s">
        <v>37</v>
      </c>
      <c r="C8" s="663">
        <v>6</v>
      </c>
      <c r="D8" s="133" t="e">
        <f>VLOOKUP($C8,Calculations_Ward!$C$8:$F$60,4,FALSE)</f>
        <v>#N/A</v>
      </c>
      <c r="E8" s="134" t="e">
        <f>VLOOKUP($C8,Calculations_Ward!$C$8:$G$60,5,FALSE)</f>
        <v>#N/A</v>
      </c>
      <c r="F8" s="135" t="e">
        <f t="shared" si="0"/>
        <v>#N/A</v>
      </c>
      <c r="G8" s="134" t="e">
        <f>VLOOKUP($C8,Calculations_Ward!$C$8:$I$60,7,FALSE)</f>
        <v>#N/A</v>
      </c>
      <c r="H8" s="136" t="e">
        <f t="shared" si="1"/>
        <v>#N/A</v>
      </c>
      <c r="I8" s="140"/>
      <c r="J8" s="141" t="e">
        <f>IF(VLOOKUP($C8,Calculations_Team!$C$8:$G$60,5,FALSE)=0,NA(),VLOOKUP($C8,Calculations_Team!$C$8:$G$60,5,FALSE))</f>
        <v>#N/A</v>
      </c>
      <c r="K8" s="142" t="e">
        <f t="shared" si="2"/>
        <v>#N/A</v>
      </c>
      <c r="L8" s="141" t="e">
        <f>VLOOKUP($C8,Calculations_Team!$C$8:$I$60,7,FALSE)</f>
        <v>#N/A</v>
      </c>
      <c r="M8" s="143" t="e">
        <f t="shared" si="3"/>
        <v>#N/A</v>
      </c>
    </row>
    <row r="9" spans="1:13" ht="15">
      <c r="A9" s="872"/>
      <c r="B9" s="151" t="s">
        <v>37</v>
      </c>
      <c r="C9" s="663">
        <v>7</v>
      </c>
      <c r="D9" s="133" t="e">
        <f>VLOOKUP($C9,Calculations_Ward!$C$8:$F$60,4,FALSE)</f>
        <v>#N/A</v>
      </c>
      <c r="E9" s="134" t="e">
        <f>VLOOKUP($C9,Calculations_Ward!$C$8:$G$60,5,FALSE)</f>
        <v>#N/A</v>
      </c>
      <c r="F9" s="135" t="e">
        <f t="shared" si="0"/>
        <v>#N/A</v>
      </c>
      <c r="G9" s="134" t="e">
        <f>VLOOKUP($C9,Calculations_Ward!$C$8:$I$60,7,FALSE)</f>
        <v>#N/A</v>
      </c>
      <c r="H9" s="136" t="e">
        <f t="shared" si="1"/>
        <v>#N/A</v>
      </c>
      <c r="I9" s="140"/>
      <c r="J9" s="141" t="e">
        <f>IF(VLOOKUP($C9,Calculations_Team!$C$8:$G$60,5,FALSE)=0,NA(),VLOOKUP($C9,Calculations_Team!$C$8:$G$60,5,FALSE))</f>
        <v>#N/A</v>
      </c>
      <c r="K9" s="142" t="e">
        <f t="shared" si="2"/>
        <v>#N/A</v>
      </c>
      <c r="L9" s="141" t="e">
        <f>VLOOKUP($C9,Calculations_Team!$C$8:$I$60,7,FALSE)</f>
        <v>#N/A</v>
      </c>
      <c r="M9" s="143" t="e">
        <f t="shared" si="3"/>
        <v>#N/A</v>
      </c>
    </row>
    <row r="10" spans="1:13" ht="15">
      <c r="A10" s="872"/>
      <c r="B10" s="151" t="s">
        <v>37</v>
      </c>
      <c r="C10" s="663">
        <v>8</v>
      </c>
      <c r="D10" s="133" t="e">
        <f>VLOOKUP($C10,Calculations_Ward!$C$8:$F$60,4,FALSE)</f>
        <v>#N/A</v>
      </c>
      <c r="E10" s="134" t="e">
        <f>VLOOKUP($C10,Calculations_Ward!$C$8:$G$60,5,FALSE)</f>
        <v>#N/A</v>
      </c>
      <c r="F10" s="135" t="e">
        <f t="shared" si="0"/>
        <v>#N/A</v>
      </c>
      <c r="G10" s="134" t="e">
        <f>VLOOKUP($C10,Calculations_Ward!$C$8:$I$60,7,FALSE)</f>
        <v>#N/A</v>
      </c>
      <c r="H10" s="136" t="e">
        <f t="shared" si="1"/>
        <v>#N/A</v>
      </c>
      <c r="I10" s="140"/>
      <c r="J10" s="141" t="e">
        <f>IF(VLOOKUP($C10,Calculations_Team!$C$8:$G$60,5,FALSE)=0,NA(),VLOOKUP($C10,Calculations_Team!$C$8:$G$60,5,FALSE))</f>
        <v>#N/A</v>
      </c>
      <c r="K10" s="142" t="e">
        <f t="shared" si="2"/>
        <v>#N/A</v>
      </c>
      <c r="L10" s="141" t="e">
        <f>VLOOKUP($C10,Calculations_Team!$C$8:$I$60,7,FALSE)</f>
        <v>#N/A</v>
      </c>
      <c r="M10" s="143" t="e">
        <f t="shared" si="3"/>
        <v>#N/A</v>
      </c>
    </row>
    <row r="11" spans="1:13" ht="15">
      <c r="A11" s="873" t="s">
        <v>18</v>
      </c>
      <c r="B11" s="151" t="s">
        <v>37</v>
      </c>
      <c r="C11" s="663">
        <v>9</v>
      </c>
      <c r="D11" s="133" t="e">
        <f>VLOOKUP($C11,Calculations_Ward!$C$8:$F$60,4,FALSE)</f>
        <v>#N/A</v>
      </c>
      <c r="E11" s="134" t="e">
        <f>VLOOKUP($C11,Calculations_Ward!$C$8:$G$60,5,FALSE)</f>
        <v>#N/A</v>
      </c>
      <c r="F11" s="135" t="e">
        <f t="shared" si="0"/>
        <v>#N/A</v>
      </c>
      <c r="G11" s="134" t="e">
        <f>VLOOKUP($C11,Calculations_Ward!$C$8:$I$60,7,FALSE)</f>
        <v>#N/A</v>
      </c>
      <c r="H11" s="136" t="e">
        <f t="shared" si="1"/>
        <v>#N/A</v>
      </c>
      <c r="I11" s="140"/>
      <c r="J11" s="141" t="e">
        <f>IF(VLOOKUP($C11,Calculations_Team!$C$8:$G$60,5,FALSE)=0,NA(),VLOOKUP($C11,Calculations_Team!$C$8:$G$60,5,FALSE))</f>
        <v>#N/A</v>
      </c>
      <c r="K11" s="142" t="e">
        <f t="shared" si="2"/>
        <v>#N/A</v>
      </c>
      <c r="L11" s="141" t="e">
        <f>VLOOKUP($C11,Calculations_Team!$C$8:$I$60,7,FALSE)</f>
        <v>#N/A</v>
      </c>
      <c r="M11" s="143" t="e">
        <f t="shared" si="3"/>
        <v>#N/A</v>
      </c>
    </row>
    <row r="12" spans="1:13" ht="15">
      <c r="A12" s="874"/>
      <c r="B12" s="151" t="s">
        <v>37</v>
      </c>
      <c r="C12" s="663">
        <v>10</v>
      </c>
      <c r="D12" s="133" t="e">
        <f>VLOOKUP($C12,Calculations_Ward!$C$8:$F$60,4,FALSE)</f>
        <v>#N/A</v>
      </c>
      <c r="E12" s="134" t="e">
        <f>VLOOKUP($C12,Calculations_Ward!$C$8:$G$60,5,FALSE)</f>
        <v>#N/A</v>
      </c>
      <c r="F12" s="135" t="e">
        <f t="shared" si="0"/>
        <v>#N/A</v>
      </c>
      <c r="G12" s="134" t="e">
        <f>VLOOKUP($C12,Calculations_Ward!$C$8:$I$60,7,FALSE)</f>
        <v>#N/A</v>
      </c>
      <c r="H12" s="136" t="e">
        <f t="shared" si="1"/>
        <v>#N/A</v>
      </c>
      <c r="I12" s="140"/>
      <c r="J12" s="141" t="e">
        <f>IF(VLOOKUP($C12,Calculations_Team!$C$8:$G$60,5,FALSE)=0,NA(),VLOOKUP($C12,Calculations_Team!$C$8:$G$60,5,FALSE))</f>
        <v>#N/A</v>
      </c>
      <c r="K12" s="142" t="e">
        <f t="shared" si="2"/>
        <v>#N/A</v>
      </c>
      <c r="L12" s="141" t="e">
        <f>VLOOKUP($C12,Calculations_Team!$C$8:$I$60,7,FALSE)</f>
        <v>#N/A</v>
      </c>
      <c r="M12" s="143" t="e">
        <f t="shared" si="3"/>
        <v>#N/A</v>
      </c>
    </row>
    <row r="13" spans="1:13" ht="15">
      <c r="A13" s="874"/>
      <c r="B13" s="151" t="s">
        <v>37</v>
      </c>
      <c r="C13" s="663">
        <v>11</v>
      </c>
      <c r="D13" s="133" t="e">
        <f>VLOOKUP($C13,Calculations_Ward!$C$8:$F$60,4,FALSE)</f>
        <v>#N/A</v>
      </c>
      <c r="E13" s="134" t="e">
        <f>VLOOKUP($C13,Calculations_Ward!$C$8:$G$60,5,FALSE)</f>
        <v>#N/A</v>
      </c>
      <c r="F13" s="135" t="e">
        <f t="shared" si="0"/>
        <v>#N/A</v>
      </c>
      <c r="G13" s="134" t="e">
        <f>VLOOKUP($C13,Calculations_Ward!$C$8:$I$60,7,FALSE)</f>
        <v>#N/A</v>
      </c>
      <c r="H13" s="136" t="e">
        <f t="shared" si="1"/>
        <v>#N/A</v>
      </c>
      <c r="I13" s="140"/>
      <c r="J13" s="141" t="e">
        <f>IF(VLOOKUP($C13,Calculations_Team!$C$8:$G$60,5,FALSE)=0,NA(),VLOOKUP($C13,Calculations_Team!$C$8:$G$60,5,FALSE))</f>
        <v>#N/A</v>
      </c>
      <c r="K13" s="142" t="e">
        <f t="shared" si="2"/>
        <v>#N/A</v>
      </c>
      <c r="L13" s="141" t="e">
        <f>VLOOKUP($C13,Calculations_Team!$C$8:$I$60,7,FALSE)</f>
        <v>#N/A</v>
      </c>
      <c r="M13" s="143" t="e">
        <f t="shared" si="3"/>
        <v>#N/A</v>
      </c>
    </row>
    <row r="14" spans="1:13" ht="15">
      <c r="A14" s="874"/>
      <c r="B14" s="151" t="s">
        <v>37</v>
      </c>
      <c r="C14" s="663">
        <v>12</v>
      </c>
      <c r="D14" s="133" t="e">
        <f>VLOOKUP($C14,Calculations_Ward!$C$8:$F$60,4,FALSE)</f>
        <v>#N/A</v>
      </c>
      <c r="E14" s="134" t="e">
        <f>VLOOKUP($C14,Calculations_Ward!$C$8:$G$60,5,FALSE)</f>
        <v>#N/A</v>
      </c>
      <c r="F14" s="135" t="e">
        <f t="shared" si="0"/>
        <v>#N/A</v>
      </c>
      <c r="G14" s="134" t="e">
        <f>VLOOKUP($C14,Calculations_Ward!$C$8:$I$60,7,FALSE)</f>
        <v>#N/A</v>
      </c>
      <c r="H14" s="136" t="e">
        <f t="shared" si="1"/>
        <v>#N/A</v>
      </c>
      <c r="I14" s="140"/>
      <c r="J14" s="141" t="e">
        <f>IF(VLOOKUP($C14,Calculations_Team!$C$8:$G$60,5,FALSE)=0,NA(),VLOOKUP($C14,Calculations_Team!$C$8:$G$60,5,FALSE))</f>
        <v>#N/A</v>
      </c>
      <c r="K14" s="142" t="e">
        <f t="shared" si="2"/>
        <v>#N/A</v>
      </c>
      <c r="L14" s="141" t="e">
        <f>VLOOKUP($C14,Calculations_Team!$C$8:$I$60,7,FALSE)</f>
        <v>#N/A</v>
      </c>
      <c r="M14" s="143" t="e">
        <f t="shared" si="3"/>
        <v>#N/A</v>
      </c>
    </row>
    <row r="15" spans="1:13" ht="15">
      <c r="A15" s="873" t="s">
        <v>31</v>
      </c>
      <c r="B15" s="151" t="s">
        <v>37</v>
      </c>
      <c r="C15" s="663">
        <v>13</v>
      </c>
      <c r="D15" s="133" t="e">
        <f>VLOOKUP($C15,Calculations_Ward!$C$8:$F$60,4,FALSE)</f>
        <v>#N/A</v>
      </c>
      <c r="E15" s="134" t="e">
        <f>VLOOKUP($C15,Calculations_Ward!$C$8:$G$60,5,FALSE)</f>
        <v>#N/A</v>
      </c>
      <c r="F15" s="135" t="e">
        <f t="shared" si="0"/>
        <v>#N/A</v>
      </c>
      <c r="G15" s="134" t="e">
        <f>VLOOKUP($C15,Calculations_Ward!$C$8:$I$60,7,FALSE)</f>
        <v>#N/A</v>
      </c>
      <c r="H15" s="136" t="e">
        <f t="shared" si="1"/>
        <v>#N/A</v>
      </c>
      <c r="I15" s="140"/>
      <c r="J15" s="141" t="e">
        <f>IF(VLOOKUP($C15,Calculations_Team!$C$8:$G$60,5,FALSE)=0,NA(),VLOOKUP($C15,Calculations_Team!$C$8:$G$60,5,FALSE))</f>
        <v>#N/A</v>
      </c>
      <c r="K15" s="142" t="e">
        <f t="shared" si="2"/>
        <v>#N/A</v>
      </c>
      <c r="L15" s="141" t="e">
        <f>VLOOKUP($C15,Calculations_Team!$C$8:$I$60,7,FALSE)</f>
        <v>#N/A</v>
      </c>
      <c r="M15" s="143" t="e">
        <f t="shared" si="3"/>
        <v>#N/A</v>
      </c>
    </row>
    <row r="16" spans="1:13" ht="15">
      <c r="A16" s="874"/>
      <c r="B16" s="151" t="s">
        <v>37</v>
      </c>
      <c r="C16" s="663">
        <v>14</v>
      </c>
      <c r="D16" s="133" t="e">
        <f>VLOOKUP($C16,Calculations_Ward!$C$8:$F$60,4,FALSE)</f>
        <v>#N/A</v>
      </c>
      <c r="E16" s="134" t="e">
        <f>VLOOKUP($C16,Calculations_Ward!$C$8:$G$60,5,FALSE)</f>
        <v>#N/A</v>
      </c>
      <c r="F16" s="135" t="e">
        <f t="shared" si="0"/>
        <v>#N/A</v>
      </c>
      <c r="G16" s="134" t="e">
        <f>VLOOKUP($C16,Calculations_Ward!$C$8:$I$60,7,FALSE)</f>
        <v>#N/A</v>
      </c>
      <c r="H16" s="136" t="e">
        <f t="shared" si="1"/>
        <v>#N/A</v>
      </c>
      <c r="I16" s="140"/>
      <c r="J16" s="141" t="e">
        <f>IF(VLOOKUP($C16,Calculations_Team!$C$8:$G$60,5,FALSE)=0,NA(),VLOOKUP($C16,Calculations_Team!$C$8:$G$60,5,FALSE))</f>
        <v>#N/A</v>
      </c>
      <c r="K16" s="142" t="e">
        <f t="shared" si="2"/>
        <v>#N/A</v>
      </c>
      <c r="L16" s="141" t="e">
        <f>VLOOKUP($C16,Calculations_Team!$C$8:$I$60,7,FALSE)</f>
        <v>#N/A</v>
      </c>
      <c r="M16" s="143" t="e">
        <f t="shared" si="3"/>
        <v>#N/A</v>
      </c>
    </row>
    <row r="17" spans="1:13" ht="15">
      <c r="A17" s="874"/>
      <c r="B17" s="151" t="s">
        <v>37</v>
      </c>
      <c r="C17" s="663">
        <v>15</v>
      </c>
      <c r="D17" s="133" t="e">
        <f>VLOOKUP($C17,Calculations_Ward!$C$8:$F$60,4,FALSE)</f>
        <v>#N/A</v>
      </c>
      <c r="E17" s="134" t="e">
        <f>VLOOKUP($C17,Calculations_Ward!$C$8:$G$60,5,FALSE)</f>
        <v>#N/A</v>
      </c>
      <c r="F17" s="135" t="e">
        <f t="shared" si="0"/>
        <v>#N/A</v>
      </c>
      <c r="G17" s="134" t="e">
        <f>VLOOKUP($C17,Calculations_Ward!$C$8:$I$60,7,FALSE)</f>
        <v>#N/A</v>
      </c>
      <c r="H17" s="136" t="e">
        <f t="shared" si="1"/>
        <v>#N/A</v>
      </c>
      <c r="I17" s="140"/>
      <c r="J17" s="141" t="e">
        <f>IF(VLOOKUP($C17,Calculations_Team!$C$8:$G$60,5,FALSE)=0,NA(),VLOOKUP($C17,Calculations_Team!$C$8:$G$60,5,FALSE))</f>
        <v>#N/A</v>
      </c>
      <c r="K17" s="142" t="e">
        <f t="shared" si="2"/>
        <v>#N/A</v>
      </c>
      <c r="L17" s="141" t="e">
        <f>VLOOKUP($C17,Calculations_Team!$C$8:$I$60,7,FALSE)</f>
        <v>#N/A</v>
      </c>
      <c r="M17" s="143" t="e">
        <f t="shared" si="3"/>
        <v>#N/A</v>
      </c>
    </row>
    <row r="18" spans="1:13" ht="15">
      <c r="A18" s="874"/>
      <c r="B18" s="151" t="s">
        <v>37</v>
      </c>
      <c r="C18" s="663">
        <v>16</v>
      </c>
      <c r="D18" s="133" t="e">
        <f>VLOOKUP($C18,Calculations_Ward!$C$8:$F$60,4,FALSE)</f>
        <v>#N/A</v>
      </c>
      <c r="E18" s="134" t="e">
        <f>VLOOKUP($C18,Calculations_Ward!$C$8:$G$60,5,FALSE)</f>
        <v>#N/A</v>
      </c>
      <c r="F18" s="135" t="e">
        <f t="shared" si="0"/>
        <v>#N/A</v>
      </c>
      <c r="G18" s="134" t="e">
        <f>VLOOKUP($C18,Calculations_Ward!$C$8:$I$60,7,FALSE)</f>
        <v>#N/A</v>
      </c>
      <c r="H18" s="136" t="e">
        <f t="shared" si="1"/>
        <v>#N/A</v>
      </c>
      <c r="I18" s="140"/>
      <c r="J18" s="141" t="e">
        <f>IF(VLOOKUP($C18,Calculations_Team!$C$8:$G$60,5,FALSE)=0,NA(),VLOOKUP($C18,Calculations_Team!$C$8:$G$60,5,FALSE))</f>
        <v>#N/A</v>
      </c>
      <c r="K18" s="142" t="e">
        <f t="shared" si="2"/>
        <v>#N/A</v>
      </c>
      <c r="L18" s="141" t="e">
        <f>VLOOKUP($C18,Calculations_Team!$C$8:$I$60,7,FALSE)</f>
        <v>#N/A</v>
      </c>
      <c r="M18" s="143" t="e">
        <f t="shared" si="3"/>
        <v>#N/A</v>
      </c>
    </row>
    <row r="19" spans="1:13" ht="15">
      <c r="A19" s="875"/>
      <c r="B19" s="151" t="s">
        <v>37</v>
      </c>
      <c r="C19" s="663">
        <v>17</v>
      </c>
      <c r="D19" s="133" t="e">
        <f>VLOOKUP($C19,Calculations_Ward!$C$8:$F$60,4,FALSE)</f>
        <v>#N/A</v>
      </c>
      <c r="E19" s="134" t="e">
        <f>VLOOKUP($C19,Calculations_Ward!$C$8:$G$60,5,FALSE)</f>
        <v>#N/A</v>
      </c>
      <c r="F19" s="135" t="e">
        <f t="shared" si="0"/>
        <v>#N/A</v>
      </c>
      <c r="G19" s="134" t="e">
        <f>VLOOKUP($C19,Calculations_Ward!$C$8:$I$60,7,FALSE)</f>
        <v>#N/A</v>
      </c>
      <c r="H19" s="136" t="e">
        <f t="shared" si="1"/>
        <v>#N/A</v>
      </c>
      <c r="I19" s="140"/>
      <c r="J19" s="141" t="e">
        <f>IF(VLOOKUP($C19,Calculations_Team!$C$8:$G$60,5,FALSE)=0,NA(),VLOOKUP($C19,Calculations_Team!$C$8:$G$60,5,FALSE))</f>
        <v>#N/A</v>
      </c>
      <c r="K19" s="142" t="e">
        <f t="shared" si="2"/>
        <v>#N/A</v>
      </c>
      <c r="L19" s="141" t="e">
        <f>VLOOKUP($C19,Calculations_Team!$C$8:$I$60,7,FALSE)</f>
        <v>#N/A</v>
      </c>
      <c r="M19" s="143" t="e">
        <f t="shared" si="3"/>
        <v>#N/A</v>
      </c>
    </row>
    <row r="20" spans="1:13" ht="15">
      <c r="A20" s="876" t="s">
        <v>12</v>
      </c>
      <c r="B20" s="151" t="s">
        <v>37</v>
      </c>
      <c r="C20" s="663">
        <v>18</v>
      </c>
      <c r="D20" s="133" t="e">
        <f>VLOOKUP($C20,Calculations_Ward!$C$8:$F$60,4,FALSE)</f>
        <v>#N/A</v>
      </c>
      <c r="E20" s="134" t="e">
        <f>VLOOKUP($C20,Calculations_Ward!$C$8:$G$60,5,FALSE)</f>
        <v>#N/A</v>
      </c>
      <c r="F20" s="135" t="e">
        <f t="shared" si="0"/>
        <v>#N/A</v>
      </c>
      <c r="G20" s="134" t="e">
        <f>VLOOKUP($C20,Calculations_Ward!$C$8:$I$60,7,FALSE)</f>
        <v>#N/A</v>
      </c>
      <c r="H20" s="136" t="e">
        <f t="shared" si="1"/>
        <v>#N/A</v>
      </c>
      <c r="I20" s="140"/>
      <c r="J20" s="141" t="e">
        <f>IF(VLOOKUP($C20,Calculations_Team!$C$8:$G$60,5,FALSE)=0,NA(),VLOOKUP($C20,Calculations_Team!$C$8:$G$60,5,FALSE))</f>
        <v>#N/A</v>
      </c>
      <c r="K20" s="142" t="e">
        <f t="shared" si="2"/>
        <v>#N/A</v>
      </c>
      <c r="L20" s="141" t="e">
        <f>VLOOKUP($C20,Calculations_Team!$C$8:$I$60,7,FALSE)</f>
        <v>#N/A</v>
      </c>
      <c r="M20" s="143" t="e">
        <f t="shared" si="3"/>
        <v>#N/A</v>
      </c>
    </row>
    <row r="21" spans="1:13" ht="15">
      <c r="A21" s="877"/>
      <c r="B21" s="151" t="s">
        <v>37</v>
      </c>
      <c r="C21" s="663">
        <v>19</v>
      </c>
      <c r="D21" s="133" t="e">
        <f>VLOOKUP($C21,Calculations_Ward!$C$8:$F$60,4,FALSE)</f>
        <v>#N/A</v>
      </c>
      <c r="E21" s="134" t="e">
        <f>VLOOKUP($C21,Calculations_Ward!$C$8:$G$60,5,FALSE)</f>
        <v>#N/A</v>
      </c>
      <c r="F21" s="135" t="e">
        <f t="shared" si="0"/>
        <v>#N/A</v>
      </c>
      <c r="G21" s="134" t="e">
        <f>VLOOKUP($C21,Calculations_Ward!$C$8:$I$60,7,FALSE)</f>
        <v>#N/A</v>
      </c>
      <c r="H21" s="136" t="e">
        <f t="shared" si="1"/>
        <v>#N/A</v>
      </c>
      <c r="I21" s="140"/>
      <c r="J21" s="141" t="e">
        <f>IF(VLOOKUP($C21,Calculations_Team!$C$8:$G$60,5,FALSE)=0,NA(),VLOOKUP($C21,Calculations_Team!$C$8:$G$60,5,FALSE))</f>
        <v>#N/A</v>
      </c>
      <c r="K21" s="142" t="e">
        <f t="shared" si="2"/>
        <v>#N/A</v>
      </c>
      <c r="L21" s="141" t="e">
        <f>VLOOKUP($C21,Calculations_Team!$C$8:$I$60,7,FALSE)</f>
        <v>#N/A</v>
      </c>
      <c r="M21" s="143" t="e">
        <f t="shared" si="3"/>
        <v>#N/A</v>
      </c>
    </row>
    <row r="22" spans="1:13" ht="15">
      <c r="A22" s="877"/>
      <c r="B22" s="151" t="s">
        <v>37</v>
      </c>
      <c r="C22" s="663">
        <v>20</v>
      </c>
      <c r="D22" s="133" t="e">
        <f>VLOOKUP($C22,Calculations_Ward!$C$8:$F$60,4,FALSE)</f>
        <v>#N/A</v>
      </c>
      <c r="E22" s="134" t="e">
        <f>VLOOKUP($C22,Calculations_Ward!$C$8:$G$60,5,FALSE)</f>
        <v>#N/A</v>
      </c>
      <c r="F22" s="135" t="e">
        <f t="shared" si="0"/>
        <v>#N/A</v>
      </c>
      <c r="G22" s="134" t="e">
        <f>VLOOKUP($C22,Calculations_Ward!$C$8:$I$60,7,FALSE)</f>
        <v>#N/A</v>
      </c>
      <c r="H22" s="136" t="e">
        <f t="shared" si="1"/>
        <v>#N/A</v>
      </c>
      <c r="I22" s="140"/>
      <c r="J22" s="141" t="e">
        <f>IF(VLOOKUP($C22,Calculations_Team!$C$8:$G$60,5,FALSE)=0,NA(),VLOOKUP($C22,Calculations_Team!$C$8:$G$60,5,FALSE))</f>
        <v>#N/A</v>
      </c>
      <c r="K22" s="142" t="e">
        <f t="shared" si="2"/>
        <v>#N/A</v>
      </c>
      <c r="L22" s="141" t="e">
        <f>VLOOKUP($C22,Calculations_Team!$C$8:$I$60,7,FALSE)</f>
        <v>#N/A</v>
      </c>
      <c r="M22" s="143" t="e">
        <f t="shared" si="3"/>
        <v>#N/A</v>
      </c>
    </row>
    <row r="23" spans="1:13" ht="15">
      <c r="A23" s="877"/>
      <c r="B23" s="151" t="s">
        <v>37</v>
      </c>
      <c r="C23" s="663">
        <v>21</v>
      </c>
      <c r="D23" s="133" t="e">
        <f>VLOOKUP($C23,Calculations_Ward!$C$8:$F$60,4,FALSE)</f>
        <v>#N/A</v>
      </c>
      <c r="E23" s="134" t="e">
        <f>VLOOKUP($C23,Calculations_Ward!$C$8:$G$60,5,FALSE)</f>
        <v>#N/A</v>
      </c>
      <c r="F23" s="135" t="e">
        <f t="shared" si="0"/>
        <v>#N/A</v>
      </c>
      <c r="G23" s="134" t="e">
        <f>VLOOKUP($C23,Calculations_Ward!$C$8:$I$60,7,FALSE)</f>
        <v>#N/A</v>
      </c>
      <c r="H23" s="136" t="e">
        <f t="shared" si="1"/>
        <v>#N/A</v>
      </c>
      <c r="I23" s="140"/>
      <c r="J23" s="141" t="e">
        <f>IF(VLOOKUP($C23,Calculations_Team!$C$8:$G$60,5,FALSE)=0,NA(),VLOOKUP($C23,Calculations_Team!$C$8:$G$60,5,FALSE))</f>
        <v>#N/A</v>
      </c>
      <c r="K23" s="142" t="e">
        <f t="shared" si="2"/>
        <v>#N/A</v>
      </c>
      <c r="L23" s="141" t="e">
        <f>VLOOKUP($C23,Calculations_Team!$C$8:$I$60,7,FALSE)</f>
        <v>#N/A</v>
      </c>
      <c r="M23" s="143" t="e">
        <f t="shared" si="3"/>
        <v>#N/A</v>
      </c>
    </row>
    <row r="24" spans="1:13" ht="15">
      <c r="A24" s="873" t="s">
        <v>36</v>
      </c>
      <c r="B24" s="151" t="s">
        <v>37</v>
      </c>
      <c r="C24" s="663">
        <v>22</v>
      </c>
      <c r="D24" s="133" t="e">
        <f>VLOOKUP($C24,Calculations_Ward!$C$8:$F$60,4,FALSE)</f>
        <v>#N/A</v>
      </c>
      <c r="E24" s="134" t="e">
        <f>VLOOKUP($C24,Calculations_Ward!$C$8:$G$60,5,FALSE)</f>
        <v>#N/A</v>
      </c>
      <c r="F24" s="135" t="e">
        <f t="shared" si="0"/>
        <v>#N/A</v>
      </c>
      <c r="G24" s="134" t="e">
        <f>VLOOKUP($C24,Calculations_Ward!$C$8:$I$60,7,FALSE)</f>
        <v>#N/A</v>
      </c>
      <c r="H24" s="136" t="e">
        <f t="shared" si="1"/>
        <v>#N/A</v>
      </c>
      <c r="I24" s="140"/>
      <c r="J24" s="141" t="e">
        <f>IF(VLOOKUP($C24,Calculations_Team!$C$8:$G$60,5,FALSE)=0,NA(),VLOOKUP($C24,Calculations_Team!$C$8:$G$60,5,FALSE))</f>
        <v>#N/A</v>
      </c>
      <c r="K24" s="142" t="e">
        <f t="shared" si="2"/>
        <v>#N/A</v>
      </c>
      <c r="L24" s="141" t="e">
        <f>VLOOKUP($C24,Calculations_Team!$C$8:$I$60,7,FALSE)</f>
        <v>#N/A</v>
      </c>
      <c r="M24" s="143" t="e">
        <f t="shared" si="3"/>
        <v>#N/A</v>
      </c>
    </row>
    <row r="25" spans="1:13" ht="15">
      <c r="A25" s="874"/>
      <c r="B25" s="151" t="s">
        <v>37</v>
      </c>
      <c r="C25" s="663">
        <v>23</v>
      </c>
      <c r="D25" s="133" t="e">
        <f>VLOOKUP($C25,Calculations_Ward!$C$8:$F$60,4,FALSE)</f>
        <v>#N/A</v>
      </c>
      <c r="E25" s="134" t="e">
        <f>VLOOKUP($C25,Calculations_Ward!$C$8:$G$60,5,FALSE)</f>
        <v>#N/A</v>
      </c>
      <c r="F25" s="135" t="e">
        <f t="shared" si="0"/>
        <v>#N/A</v>
      </c>
      <c r="G25" s="134" t="e">
        <f>VLOOKUP($C25,Calculations_Ward!$C$8:$I$60,7,FALSE)</f>
        <v>#N/A</v>
      </c>
      <c r="H25" s="136" t="e">
        <f t="shared" si="1"/>
        <v>#N/A</v>
      </c>
      <c r="I25" s="140"/>
      <c r="J25" s="141" t="e">
        <f>IF(VLOOKUP($C25,Calculations_Team!$C$8:$G$60,5,FALSE)=0,NA(),VLOOKUP($C25,Calculations_Team!$C$8:$G$60,5,FALSE))</f>
        <v>#N/A</v>
      </c>
      <c r="K25" s="142" t="e">
        <f t="shared" si="2"/>
        <v>#N/A</v>
      </c>
      <c r="L25" s="141" t="e">
        <f>VLOOKUP($C25,Calculations_Team!$C$8:$I$60,7,FALSE)</f>
        <v>#N/A</v>
      </c>
      <c r="M25" s="143" t="e">
        <f t="shared" si="3"/>
        <v>#N/A</v>
      </c>
    </row>
    <row r="26" spans="1:13" ht="15">
      <c r="A26" s="874"/>
      <c r="B26" s="151" t="s">
        <v>37</v>
      </c>
      <c r="C26" s="663">
        <v>24</v>
      </c>
      <c r="D26" s="133" t="e">
        <f>VLOOKUP($C26,Calculations_Ward!$C$8:$F$60,4,FALSE)</f>
        <v>#N/A</v>
      </c>
      <c r="E26" s="134" t="e">
        <f>VLOOKUP($C26,Calculations_Ward!$C$8:$G$60,5,FALSE)</f>
        <v>#N/A</v>
      </c>
      <c r="F26" s="135" t="e">
        <f t="shared" si="0"/>
        <v>#N/A</v>
      </c>
      <c r="G26" s="134" t="e">
        <f>VLOOKUP($C26,Calculations_Ward!$C$8:$I$60,7,FALSE)</f>
        <v>#N/A</v>
      </c>
      <c r="H26" s="136" t="e">
        <f t="shared" si="1"/>
        <v>#N/A</v>
      </c>
      <c r="I26" s="140"/>
      <c r="J26" s="141" t="e">
        <f>IF(VLOOKUP($C26,Calculations_Team!$C$8:$G$60,5,FALSE)=0,NA(),VLOOKUP($C26,Calculations_Team!$C$8:$G$60,5,FALSE))</f>
        <v>#N/A</v>
      </c>
      <c r="K26" s="142" t="e">
        <f t="shared" si="2"/>
        <v>#N/A</v>
      </c>
      <c r="L26" s="141" t="e">
        <f>VLOOKUP($C26,Calculations_Team!$C$8:$I$60,7,FALSE)</f>
        <v>#N/A</v>
      </c>
      <c r="M26" s="143" t="e">
        <f t="shared" si="3"/>
        <v>#N/A</v>
      </c>
    </row>
    <row r="27" spans="1:13" ht="15">
      <c r="A27" s="874"/>
      <c r="B27" s="151" t="s">
        <v>37</v>
      </c>
      <c r="C27" s="663">
        <v>25</v>
      </c>
      <c r="D27" s="133" t="e">
        <f>VLOOKUP($C27,Calculations_Ward!$C$8:$F$60,4,FALSE)</f>
        <v>#N/A</v>
      </c>
      <c r="E27" s="134" t="e">
        <f>VLOOKUP($C27,Calculations_Ward!$C$8:$G$60,5,FALSE)</f>
        <v>#N/A</v>
      </c>
      <c r="F27" s="135" t="e">
        <f t="shared" si="0"/>
        <v>#N/A</v>
      </c>
      <c r="G27" s="134" t="e">
        <f>VLOOKUP($C27,Calculations_Ward!$C$8:$I$60,7,FALSE)</f>
        <v>#N/A</v>
      </c>
      <c r="H27" s="136" t="e">
        <f t="shared" si="1"/>
        <v>#N/A</v>
      </c>
      <c r="I27" s="140"/>
      <c r="J27" s="141" t="e">
        <f>IF(VLOOKUP($C27,Calculations_Team!$C$8:$G$60,5,FALSE)=0,NA(),VLOOKUP($C27,Calculations_Team!$C$8:$G$60,5,FALSE))</f>
        <v>#N/A</v>
      </c>
      <c r="K27" s="142" t="e">
        <f t="shared" si="2"/>
        <v>#N/A</v>
      </c>
      <c r="L27" s="141" t="e">
        <f>VLOOKUP($C27,Calculations_Team!$C$8:$I$60,7,FALSE)</f>
        <v>#N/A</v>
      </c>
      <c r="M27" s="143" t="e">
        <f t="shared" si="3"/>
        <v>#N/A</v>
      </c>
    </row>
    <row r="28" spans="1:13" ht="15">
      <c r="A28" s="873" t="s">
        <v>14</v>
      </c>
      <c r="B28" s="151" t="s">
        <v>37</v>
      </c>
      <c r="C28" s="663">
        <v>26</v>
      </c>
      <c r="D28" s="133" t="e">
        <f>VLOOKUP($C28,Calculations_Ward!$C$8:$F$60,4,FALSE)</f>
        <v>#N/A</v>
      </c>
      <c r="E28" s="134" t="e">
        <f>VLOOKUP($C28,Calculations_Ward!$C$8:$G$60,5,FALSE)</f>
        <v>#N/A</v>
      </c>
      <c r="F28" s="135" t="e">
        <f t="shared" si="0"/>
        <v>#N/A</v>
      </c>
      <c r="G28" s="134" t="e">
        <f>VLOOKUP($C28,Calculations_Ward!$C$8:$I$60,7,FALSE)</f>
        <v>#N/A</v>
      </c>
      <c r="H28" s="136" t="e">
        <f t="shared" si="1"/>
        <v>#N/A</v>
      </c>
      <c r="I28" s="140"/>
      <c r="J28" s="141" t="e">
        <f>IF(VLOOKUP($C28,Calculations_Team!$C$8:$G$60,5,FALSE)=0,NA(),VLOOKUP($C28,Calculations_Team!$C$8:$G$60,5,FALSE))</f>
        <v>#N/A</v>
      </c>
      <c r="K28" s="142" t="e">
        <f t="shared" si="2"/>
        <v>#N/A</v>
      </c>
      <c r="L28" s="141" t="e">
        <f>VLOOKUP($C28,Calculations_Team!$C$8:$I$60,7,FALSE)</f>
        <v>#N/A</v>
      </c>
      <c r="M28" s="143" t="e">
        <f t="shared" si="3"/>
        <v>#N/A</v>
      </c>
    </row>
    <row r="29" spans="1:13" ht="15">
      <c r="A29" s="874"/>
      <c r="B29" s="151" t="s">
        <v>37</v>
      </c>
      <c r="C29" s="663">
        <v>27</v>
      </c>
      <c r="D29" s="133" t="e">
        <f>VLOOKUP($C29,Calculations_Ward!$C$8:$F$60,4,FALSE)</f>
        <v>#N/A</v>
      </c>
      <c r="E29" s="134" t="e">
        <f>VLOOKUP($C29,Calculations_Ward!$C$8:$G$60,5,FALSE)</f>
        <v>#N/A</v>
      </c>
      <c r="F29" s="135" t="e">
        <f t="shared" si="0"/>
        <v>#N/A</v>
      </c>
      <c r="G29" s="134" t="e">
        <f>VLOOKUP($C29,Calculations_Ward!$C$8:$I$60,7,FALSE)</f>
        <v>#N/A</v>
      </c>
      <c r="H29" s="136" t="e">
        <f t="shared" si="1"/>
        <v>#N/A</v>
      </c>
      <c r="I29" s="140"/>
      <c r="J29" s="141" t="e">
        <f>IF(VLOOKUP($C29,Calculations_Team!$C$8:$G$60,5,FALSE)=0,NA(),VLOOKUP($C29,Calculations_Team!$C$8:$G$60,5,FALSE))</f>
        <v>#N/A</v>
      </c>
      <c r="K29" s="142" t="e">
        <f t="shared" si="2"/>
        <v>#N/A</v>
      </c>
      <c r="L29" s="141" t="e">
        <f>VLOOKUP($C29,Calculations_Team!$C$8:$I$60,7,FALSE)</f>
        <v>#N/A</v>
      </c>
      <c r="M29" s="143" t="e">
        <f t="shared" si="3"/>
        <v>#N/A</v>
      </c>
    </row>
    <row r="30" spans="1:13" ht="15">
      <c r="A30" s="874"/>
      <c r="B30" s="151" t="s">
        <v>37</v>
      </c>
      <c r="C30" s="663">
        <v>28</v>
      </c>
      <c r="D30" s="133" t="e">
        <f>VLOOKUP($C30,Calculations_Ward!$C$8:$F$60,4,FALSE)</f>
        <v>#N/A</v>
      </c>
      <c r="E30" s="134" t="e">
        <f>VLOOKUP($C30,Calculations_Ward!$C$8:$G$60,5,FALSE)</f>
        <v>#N/A</v>
      </c>
      <c r="F30" s="135" t="e">
        <f t="shared" si="0"/>
        <v>#N/A</v>
      </c>
      <c r="G30" s="134" t="e">
        <f>VLOOKUP($C30,Calculations_Ward!$C$8:$I$60,7,FALSE)</f>
        <v>#N/A</v>
      </c>
      <c r="H30" s="136" t="e">
        <f t="shared" si="1"/>
        <v>#N/A</v>
      </c>
      <c r="I30" s="140"/>
      <c r="J30" s="141" t="e">
        <f>IF(VLOOKUP($C30,Calculations_Team!$C$8:$G$60,5,FALSE)=0,NA(),VLOOKUP($C30,Calculations_Team!$C$8:$G$60,5,FALSE))</f>
        <v>#N/A</v>
      </c>
      <c r="K30" s="142" t="e">
        <f t="shared" si="2"/>
        <v>#N/A</v>
      </c>
      <c r="L30" s="141" t="e">
        <f>VLOOKUP($C30,Calculations_Team!$C$8:$I$60,7,FALSE)</f>
        <v>#N/A</v>
      </c>
      <c r="M30" s="143" t="e">
        <f t="shared" si="3"/>
        <v>#N/A</v>
      </c>
    </row>
    <row r="31" spans="1:13" ht="15">
      <c r="A31" s="874"/>
      <c r="B31" s="151" t="s">
        <v>37</v>
      </c>
      <c r="C31" s="663">
        <v>29</v>
      </c>
      <c r="D31" s="133" t="e">
        <f>VLOOKUP($C31,Calculations_Ward!$C$8:$F$60,4,FALSE)</f>
        <v>#N/A</v>
      </c>
      <c r="E31" s="134" t="e">
        <f>VLOOKUP($C31,Calculations_Ward!$C$8:$G$60,5,FALSE)</f>
        <v>#N/A</v>
      </c>
      <c r="F31" s="135" t="e">
        <f t="shared" si="0"/>
        <v>#N/A</v>
      </c>
      <c r="G31" s="134" t="e">
        <f>VLOOKUP($C31,Calculations_Ward!$C$8:$I$60,7,FALSE)</f>
        <v>#N/A</v>
      </c>
      <c r="H31" s="136" t="e">
        <f t="shared" si="1"/>
        <v>#N/A</v>
      </c>
      <c r="I31" s="140"/>
      <c r="J31" s="141" t="e">
        <f>IF(VLOOKUP($C31,Calculations_Team!$C$8:$G$60,5,FALSE)=0,NA(),VLOOKUP($C31,Calculations_Team!$C$8:$G$60,5,FALSE))</f>
        <v>#N/A</v>
      </c>
      <c r="K31" s="142" t="e">
        <f t="shared" si="2"/>
        <v>#N/A</v>
      </c>
      <c r="L31" s="141" t="e">
        <f>VLOOKUP($C31,Calculations_Team!$C$8:$I$60,7,FALSE)</f>
        <v>#N/A</v>
      </c>
      <c r="M31" s="143" t="e">
        <f t="shared" si="3"/>
        <v>#N/A</v>
      </c>
    </row>
    <row r="32" spans="1:13" ht="15">
      <c r="A32" s="874"/>
      <c r="B32" s="151" t="s">
        <v>37</v>
      </c>
      <c r="C32" s="663">
        <v>30</v>
      </c>
      <c r="D32" s="133" t="e">
        <f>VLOOKUP($C32,Calculations_Ward!$C$8:$F$60,4,FALSE)</f>
        <v>#N/A</v>
      </c>
      <c r="E32" s="134" t="e">
        <f>VLOOKUP($C32,Calculations_Ward!$C$8:$G$60,5,FALSE)</f>
        <v>#N/A</v>
      </c>
      <c r="F32" s="135" t="e">
        <f t="shared" si="0"/>
        <v>#N/A</v>
      </c>
      <c r="G32" s="134" t="e">
        <f>VLOOKUP($C32,Calculations_Ward!$C$8:$I$60,7,FALSE)</f>
        <v>#N/A</v>
      </c>
      <c r="H32" s="136" t="e">
        <f t="shared" si="1"/>
        <v>#N/A</v>
      </c>
      <c r="I32" s="140"/>
      <c r="J32" s="141" t="e">
        <f>IF(VLOOKUP($C32,Calculations_Team!$C$8:$G$60,5,FALSE)=0,NA(),VLOOKUP($C32,Calculations_Team!$C$8:$G$60,5,FALSE))</f>
        <v>#N/A</v>
      </c>
      <c r="K32" s="142" t="e">
        <f t="shared" si="2"/>
        <v>#N/A</v>
      </c>
      <c r="L32" s="141" t="e">
        <f>VLOOKUP($C32,Calculations_Team!$C$8:$I$60,7,FALSE)</f>
        <v>#N/A</v>
      </c>
      <c r="M32" s="143" t="e">
        <f t="shared" si="3"/>
        <v>#N/A</v>
      </c>
    </row>
    <row r="33" spans="1:13" ht="15">
      <c r="A33" s="873" t="s">
        <v>17</v>
      </c>
      <c r="B33" s="151" t="s">
        <v>37</v>
      </c>
      <c r="C33" s="663">
        <v>31</v>
      </c>
      <c r="D33" s="133" t="e">
        <f>VLOOKUP($C33,Calculations_Ward!$C$8:$F$60,4,FALSE)</f>
        <v>#N/A</v>
      </c>
      <c r="E33" s="134" t="e">
        <f>VLOOKUP($C33,Calculations_Ward!$C$8:$G$60,5,FALSE)</f>
        <v>#N/A</v>
      </c>
      <c r="F33" s="135" t="e">
        <f t="shared" si="0"/>
        <v>#N/A</v>
      </c>
      <c r="G33" s="134" t="e">
        <f>VLOOKUP($C33,Calculations_Ward!$C$8:$I$60,7,FALSE)</f>
        <v>#N/A</v>
      </c>
      <c r="H33" s="136" t="e">
        <f t="shared" si="1"/>
        <v>#N/A</v>
      </c>
      <c r="I33" s="140"/>
      <c r="J33" s="141" t="e">
        <f>IF(VLOOKUP($C33,Calculations_Team!$C$8:$G$60,5,FALSE)=0,NA(),VLOOKUP($C33,Calculations_Team!$C$8:$G$60,5,FALSE))</f>
        <v>#N/A</v>
      </c>
      <c r="K33" s="142" t="e">
        <f t="shared" si="2"/>
        <v>#N/A</v>
      </c>
      <c r="L33" s="141" t="e">
        <f>VLOOKUP($C33,Calculations_Team!$C$8:$I$60,7,FALSE)</f>
        <v>#N/A</v>
      </c>
      <c r="M33" s="143" t="e">
        <f t="shared" si="3"/>
        <v>#N/A</v>
      </c>
    </row>
    <row r="34" spans="1:13" ht="15">
      <c r="A34" s="874"/>
      <c r="B34" s="151" t="s">
        <v>37</v>
      </c>
      <c r="C34" s="663">
        <v>32</v>
      </c>
      <c r="D34" s="133" t="e">
        <f>VLOOKUP($C34,Calculations_Ward!$C$8:$F$60,4,FALSE)</f>
        <v>#N/A</v>
      </c>
      <c r="E34" s="134" t="e">
        <f>VLOOKUP($C34,Calculations_Ward!$C$8:$G$60,5,FALSE)</f>
        <v>#N/A</v>
      </c>
      <c r="F34" s="135" t="e">
        <f t="shared" si="0"/>
        <v>#N/A</v>
      </c>
      <c r="G34" s="134" t="e">
        <f>VLOOKUP($C34,Calculations_Ward!$C$8:$I$60,7,FALSE)</f>
        <v>#N/A</v>
      </c>
      <c r="H34" s="136" t="e">
        <f t="shared" si="1"/>
        <v>#N/A</v>
      </c>
      <c r="I34" s="140"/>
      <c r="J34" s="141" t="e">
        <f>IF(VLOOKUP($C34,Calculations_Team!$C$8:$G$60,5,FALSE)=0,NA(),VLOOKUP($C34,Calculations_Team!$C$8:$G$60,5,FALSE))</f>
        <v>#N/A</v>
      </c>
      <c r="K34" s="142" t="e">
        <f t="shared" si="2"/>
        <v>#N/A</v>
      </c>
      <c r="L34" s="141" t="e">
        <f>VLOOKUP($C34,Calculations_Team!$C$8:$I$60,7,FALSE)</f>
        <v>#N/A</v>
      </c>
      <c r="M34" s="143" t="e">
        <f t="shared" si="3"/>
        <v>#N/A</v>
      </c>
    </row>
    <row r="35" spans="1:13" ht="15">
      <c r="A35" s="874"/>
      <c r="B35" s="151" t="s">
        <v>37</v>
      </c>
      <c r="C35" s="663">
        <v>33</v>
      </c>
      <c r="D35" s="133" t="e">
        <f>VLOOKUP($C35,Calculations_Ward!$C$8:$F$60,4,FALSE)</f>
        <v>#N/A</v>
      </c>
      <c r="E35" s="134" t="e">
        <f>VLOOKUP($C35,Calculations_Ward!$C$8:$G$60,5,FALSE)</f>
        <v>#N/A</v>
      </c>
      <c r="F35" s="135" t="e">
        <f t="shared" si="0"/>
        <v>#N/A</v>
      </c>
      <c r="G35" s="134" t="e">
        <f>VLOOKUP($C35,Calculations_Ward!$C$8:$I$60,7,FALSE)</f>
        <v>#N/A</v>
      </c>
      <c r="H35" s="136" t="e">
        <f t="shared" si="1"/>
        <v>#N/A</v>
      </c>
      <c r="I35" s="140"/>
      <c r="J35" s="141" t="e">
        <f>IF(VLOOKUP($C35,Calculations_Team!$C$8:$G$60,5,FALSE)=0,NA(),VLOOKUP($C35,Calculations_Team!$C$8:$G$60,5,FALSE))</f>
        <v>#N/A</v>
      </c>
      <c r="K35" s="142" t="e">
        <f t="shared" si="2"/>
        <v>#N/A</v>
      </c>
      <c r="L35" s="141" t="e">
        <f>VLOOKUP($C35,Calculations_Team!$C$8:$I$60,7,FALSE)</f>
        <v>#N/A</v>
      </c>
      <c r="M35" s="143" t="e">
        <f t="shared" si="3"/>
        <v>#N/A</v>
      </c>
    </row>
    <row r="36" spans="1:13" ht="15">
      <c r="A36" s="874"/>
      <c r="B36" s="151" t="s">
        <v>37</v>
      </c>
      <c r="C36" s="663">
        <v>34</v>
      </c>
      <c r="D36" s="133" t="e">
        <f>VLOOKUP($C36,Calculations_Ward!$C$8:$F$60,4,FALSE)</f>
        <v>#N/A</v>
      </c>
      <c r="E36" s="134" t="e">
        <f>VLOOKUP($C36,Calculations_Ward!$C$8:$G$60,5,FALSE)</f>
        <v>#N/A</v>
      </c>
      <c r="F36" s="135" t="e">
        <f t="shared" si="0"/>
        <v>#N/A</v>
      </c>
      <c r="G36" s="134" t="e">
        <f>VLOOKUP($C36,Calculations_Ward!$C$8:$I$60,7,FALSE)</f>
        <v>#N/A</v>
      </c>
      <c r="H36" s="136" t="e">
        <f t="shared" si="1"/>
        <v>#N/A</v>
      </c>
      <c r="I36" s="140"/>
      <c r="J36" s="141" t="e">
        <f>IF(VLOOKUP($C36,Calculations_Team!$C$8:$G$60,5,FALSE)=0,NA(),VLOOKUP($C36,Calculations_Team!$C$8:$G$60,5,FALSE))</f>
        <v>#N/A</v>
      </c>
      <c r="K36" s="142" t="e">
        <f t="shared" si="2"/>
        <v>#N/A</v>
      </c>
      <c r="L36" s="141" t="e">
        <f>VLOOKUP($C36,Calculations_Team!$C$8:$I$60,7,FALSE)</f>
        <v>#N/A</v>
      </c>
      <c r="M36" s="143" t="e">
        <f t="shared" si="3"/>
        <v>#N/A</v>
      </c>
    </row>
    <row r="37" spans="1:13" ht="15">
      <c r="A37" s="873" t="s">
        <v>15</v>
      </c>
      <c r="B37" s="151" t="s">
        <v>37</v>
      </c>
      <c r="C37" s="663">
        <v>35</v>
      </c>
      <c r="D37" s="133" t="e">
        <f>VLOOKUP($C37,Calculations_Ward!$C$8:$F$60,4,FALSE)</f>
        <v>#N/A</v>
      </c>
      <c r="E37" s="134" t="e">
        <f>VLOOKUP($C37,Calculations_Ward!$C$8:$G$60,5,FALSE)</f>
        <v>#N/A</v>
      </c>
      <c r="F37" s="135" t="e">
        <f t="shared" si="0"/>
        <v>#N/A</v>
      </c>
      <c r="G37" s="134" t="e">
        <f>VLOOKUP($C37,Calculations_Ward!$C$8:$I$60,7,FALSE)</f>
        <v>#N/A</v>
      </c>
      <c r="H37" s="136" t="e">
        <f t="shared" si="1"/>
        <v>#N/A</v>
      </c>
      <c r="I37" s="140"/>
      <c r="J37" s="141" t="e">
        <f>IF(VLOOKUP($C37,Calculations_Team!$C$8:$G$60,5,FALSE)=0,NA(),VLOOKUP($C37,Calculations_Team!$C$8:$G$60,5,FALSE))</f>
        <v>#N/A</v>
      </c>
      <c r="K37" s="142" t="e">
        <f t="shared" si="2"/>
        <v>#N/A</v>
      </c>
      <c r="L37" s="141" t="e">
        <f>VLOOKUP($C37,Calculations_Team!$C$8:$I$60,7,FALSE)</f>
        <v>#N/A</v>
      </c>
      <c r="M37" s="143" t="e">
        <f t="shared" si="3"/>
        <v>#N/A</v>
      </c>
    </row>
    <row r="38" spans="1:13" ht="15">
      <c r="A38" s="874"/>
      <c r="B38" s="151" t="s">
        <v>37</v>
      </c>
      <c r="C38" s="663">
        <v>36</v>
      </c>
      <c r="D38" s="133" t="e">
        <f>VLOOKUP($C38,Calculations_Ward!$C$8:$F$60,4,FALSE)</f>
        <v>#N/A</v>
      </c>
      <c r="E38" s="134" t="e">
        <f>VLOOKUP($C38,Calculations_Ward!$C$8:$G$60,5,FALSE)</f>
        <v>#N/A</v>
      </c>
      <c r="F38" s="135" t="e">
        <f t="shared" si="0"/>
        <v>#N/A</v>
      </c>
      <c r="G38" s="134" t="e">
        <f>VLOOKUP($C38,Calculations_Ward!$C$8:$I$60,7,FALSE)</f>
        <v>#N/A</v>
      </c>
      <c r="H38" s="136" t="e">
        <f t="shared" si="1"/>
        <v>#N/A</v>
      </c>
      <c r="I38" s="140"/>
      <c r="J38" s="141" t="e">
        <f>IF(VLOOKUP($C38,Calculations_Team!$C$8:$G$60,5,FALSE)=0,NA(),VLOOKUP($C38,Calculations_Team!$C$8:$G$60,5,FALSE))</f>
        <v>#N/A</v>
      </c>
      <c r="K38" s="142" t="e">
        <f t="shared" si="2"/>
        <v>#N/A</v>
      </c>
      <c r="L38" s="141" t="e">
        <f>VLOOKUP($C38,Calculations_Team!$C$8:$I$60,7,FALSE)</f>
        <v>#N/A</v>
      </c>
      <c r="M38" s="143" t="e">
        <f t="shared" si="3"/>
        <v>#N/A</v>
      </c>
    </row>
    <row r="39" spans="1:13" ht="15">
      <c r="A39" s="874"/>
      <c r="B39" s="151" t="s">
        <v>37</v>
      </c>
      <c r="C39" s="663">
        <v>37</v>
      </c>
      <c r="D39" s="133" t="e">
        <f>VLOOKUP($C39,Calculations_Ward!$C$8:$F$60,4,FALSE)</f>
        <v>#N/A</v>
      </c>
      <c r="E39" s="134" t="e">
        <f>VLOOKUP($C39,Calculations_Ward!$C$8:$G$60,5,FALSE)</f>
        <v>#N/A</v>
      </c>
      <c r="F39" s="135" t="e">
        <f t="shared" si="0"/>
        <v>#N/A</v>
      </c>
      <c r="G39" s="134" t="e">
        <f>VLOOKUP($C39,Calculations_Ward!$C$8:$I$60,7,FALSE)</f>
        <v>#N/A</v>
      </c>
      <c r="H39" s="136" t="e">
        <f t="shared" si="1"/>
        <v>#N/A</v>
      </c>
      <c r="I39" s="140"/>
      <c r="J39" s="141" t="e">
        <f>IF(VLOOKUP($C39,Calculations_Team!$C$8:$G$60,5,FALSE)=0,NA(),VLOOKUP($C39,Calculations_Team!$C$8:$G$60,5,FALSE))</f>
        <v>#N/A</v>
      </c>
      <c r="K39" s="142" t="e">
        <f t="shared" si="2"/>
        <v>#N/A</v>
      </c>
      <c r="L39" s="141" t="e">
        <f>VLOOKUP($C39,Calculations_Team!$C$8:$I$60,7,FALSE)</f>
        <v>#N/A</v>
      </c>
      <c r="M39" s="143" t="e">
        <f t="shared" si="3"/>
        <v>#N/A</v>
      </c>
    </row>
    <row r="40" spans="1:13" ht="15">
      <c r="A40" s="874"/>
      <c r="B40" s="151" t="s">
        <v>37</v>
      </c>
      <c r="C40" s="663">
        <v>38</v>
      </c>
      <c r="D40" s="133" t="e">
        <f>VLOOKUP($C40,Calculations_Ward!$C$8:$F$60,4,FALSE)</f>
        <v>#N/A</v>
      </c>
      <c r="E40" s="134" t="e">
        <f>VLOOKUP($C40,Calculations_Ward!$C$8:$G$60,5,FALSE)</f>
        <v>#N/A</v>
      </c>
      <c r="F40" s="135" t="e">
        <f t="shared" si="0"/>
        <v>#N/A</v>
      </c>
      <c r="G40" s="134" t="e">
        <f>VLOOKUP($C40,Calculations_Ward!$C$8:$I$60,7,FALSE)</f>
        <v>#N/A</v>
      </c>
      <c r="H40" s="136" t="e">
        <f t="shared" si="1"/>
        <v>#N/A</v>
      </c>
      <c r="I40" s="140"/>
      <c r="J40" s="141" t="e">
        <f>IF(VLOOKUP($C40,Calculations_Team!$C$8:$G$60,5,FALSE)=0,NA(),VLOOKUP($C40,Calculations_Team!$C$8:$G$60,5,FALSE))</f>
        <v>#N/A</v>
      </c>
      <c r="K40" s="142" t="e">
        <f t="shared" si="2"/>
        <v>#N/A</v>
      </c>
      <c r="L40" s="141" t="e">
        <f>VLOOKUP($C40,Calculations_Team!$C$8:$I$60,7,FALSE)</f>
        <v>#N/A</v>
      </c>
      <c r="M40" s="143" t="e">
        <f t="shared" si="3"/>
        <v>#N/A</v>
      </c>
    </row>
    <row r="41" spans="1:13" ht="15">
      <c r="A41" s="875"/>
      <c r="B41" s="151" t="s">
        <v>37</v>
      </c>
      <c r="C41" s="663">
        <v>39</v>
      </c>
      <c r="D41" s="133" t="e">
        <f>VLOOKUP($C41,Calculations_Ward!$C$8:$F$60,4,FALSE)</f>
        <v>#N/A</v>
      </c>
      <c r="E41" s="134" t="e">
        <f>VLOOKUP($C41,Calculations_Ward!$C$8:$G$60,5,FALSE)</f>
        <v>#N/A</v>
      </c>
      <c r="F41" s="135" t="e">
        <f t="shared" si="0"/>
        <v>#N/A</v>
      </c>
      <c r="G41" s="134" t="e">
        <f>VLOOKUP($C41,Calculations_Ward!$C$8:$I$60,7,FALSE)</f>
        <v>#N/A</v>
      </c>
      <c r="H41" s="136" t="e">
        <f t="shared" si="1"/>
        <v>#N/A</v>
      </c>
      <c r="I41" s="140"/>
      <c r="J41" s="141" t="e">
        <f>IF(VLOOKUP($C41,Calculations_Team!$C$8:$G$60,5,FALSE)=0,NA(),VLOOKUP($C41,Calculations_Team!$C$8:$G$60,5,FALSE))</f>
        <v>#N/A</v>
      </c>
      <c r="K41" s="142" t="e">
        <f t="shared" si="2"/>
        <v>#N/A</v>
      </c>
      <c r="L41" s="141" t="e">
        <f>VLOOKUP($C41,Calculations_Team!$C$8:$I$60,7,FALSE)</f>
        <v>#N/A</v>
      </c>
      <c r="M41" s="143" t="e">
        <f t="shared" si="3"/>
        <v>#N/A</v>
      </c>
    </row>
    <row r="42" spans="1:13" ht="15">
      <c r="A42" s="876" t="s">
        <v>16</v>
      </c>
      <c r="B42" s="151" t="s">
        <v>37</v>
      </c>
      <c r="C42" s="663">
        <v>40</v>
      </c>
      <c r="D42" s="133" t="e">
        <f>VLOOKUP($C42,Calculations_Ward!$C$8:$F$60,4,FALSE)</f>
        <v>#N/A</v>
      </c>
      <c r="E42" s="134" t="e">
        <f>VLOOKUP($C42,Calculations_Ward!$C$8:$G$60,5,FALSE)</f>
        <v>#N/A</v>
      </c>
      <c r="F42" s="135" t="e">
        <f t="shared" si="0"/>
        <v>#N/A</v>
      </c>
      <c r="G42" s="134" t="e">
        <f>VLOOKUP($C42,Calculations_Ward!$C$8:$I$60,7,FALSE)</f>
        <v>#N/A</v>
      </c>
      <c r="H42" s="136" t="e">
        <f t="shared" si="1"/>
        <v>#N/A</v>
      </c>
      <c r="I42" s="140"/>
      <c r="J42" s="141" t="e">
        <f>IF(VLOOKUP($C42,Calculations_Team!$C$8:$G$60,5,FALSE)=0,NA(),VLOOKUP($C42,Calculations_Team!$C$8:$G$60,5,FALSE))</f>
        <v>#N/A</v>
      </c>
      <c r="K42" s="142" t="e">
        <f t="shared" si="2"/>
        <v>#N/A</v>
      </c>
      <c r="L42" s="141" t="e">
        <f>VLOOKUP($C42,Calculations_Team!$C$8:$I$60,7,FALSE)</f>
        <v>#N/A</v>
      </c>
      <c r="M42" s="143" t="e">
        <f t="shared" si="3"/>
        <v>#N/A</v>
      </c>
    </row>
    <row r="43" spans="1:13" ht="15">
      <c r="A43" s="877"/>
      <c r="B43" s="151" t="s">
        <v>37</v>
      </c>
      <c r="C43" s="663">
        <v>41</v>
      </c>
      <c r="D43" s="133" t="e">
        <f>VLOOKUP($C43,Calculations_Ward!$C$8:$F$60,4,FALSE)</f>
        <v>#N/A</v>
      </c>
      <c r="E43" s="134" t="e">
        <f>VLOOKUP($C43,Calculations_Ward!$C$8:$G$60,5,FALSE)</f>
        <v>#N/A</v>
      </c>
      <c r="F43" s="135" t="e">
        <f t="shared" si="0"/>
        <v>#N/A</v>
      </c>
      <c r="G43" s="134" t="e">
        <f>VLOOKUP($C43,Calculations_Ward!$C$8:$I$60,7,FALSE)</f>
        <v>#N/A</v>
      </c>
      <c r="H43" s="136" t="e">
        <f t="shared" si="1"/>
        <v>#N/A</v>
      </c>
      <c r="I43" s="140"/>
      <c r="J43" s="141" t="e">
        <f>IF(VLOOKUP($C43,Calculations_Team!$C$8:$G$60,5,FALSE)=0,NA(),VLOOKUP($C43,Calculations_Team!$C$8:$G$60,5,FALSE))</f>
        <v>#N/A</v>
      </c>
      <c r="K43" s="142" t="e">
        <f t="shared" si="2"/>
        <v>#N/A</v>
      </c>
      <c r="L43" s="141" t="e">
        <f>VLOOKUP($C43,Calculations_Team!$C$8:$I$60,7,FALSE)</f>
        <v>#N/A</v>
      </c>
      <c r="M43" s="143" t="e">
        <f t="shared" si="3"/>
        <v>#N/A</v>
      </c>
    </row>
    <row r="44" spans="1:13" ht="15">
      <c r="A44" s="877"/>
      <c r="B44" s="151" t="s">
        <v>37</v>
      </c>
      <c r="C44" s="663">
        <v>42</v>
      </c>
      <c r="D44" s="133" t="e">
        <f>VLOOKUP($C44,Calculations_Ward!$C$8:$F$60,4,FALSE)</f>
        <v>#N/A</v>
      </c>
      <c r="E44" s="134" t="e">
        <f>VLOOKUP($C44,Calculations_Ward!$C$8:$G$60,5,FALSE)</f>
        <v>#N/A</v>
      </c>
      <c r="F44" s="135" t="e">
        <f t="shared" si="0"/>
        <v>#N/A</v>
      </c>
      <c r="G44" s="134" t="e">
        <f>VLOOKUP($C44,Calculations_Ward!$C$8:$I$60,7,FALSE)</f>
        <v>#N/A</v>
      </c>
      <c r="H44" s="136" t="e">
        <f t="shared" si="1"/>
        <v>#N/A</v>
      </c>
      <c r="I44" s="140"/>
      <c r="J44" s="141" t="e">
        <f>IF(VLOOKUP($C44,Calculations_Team!$C$8:$G$60,5,FALSE)=0,NA(),VLOOKUP($C44,Calculations_Team!$C$8:$G$60,5,FALSE))</f>
        <v>#N/A</v>
      </c>
      <c r="K44" s="142" t="e">
        <f t="shared" si="2"/>
        <v>#N/A</v>
      </c>
      <c r="L44" s="141" t="e">
        <f>VLOOKUP($C44,Calculations_Team!$C$8:$I$60,7,FALSE)</f>
        <v>#N/A</v>
      </c>
      <c r="M44" s="143" t="e">
        <f t="shared" si="3"/>
        <v>#N/A</v>
      </c>
    </row>
    <row r="45" spans="1:13" ht="15">
      <c r="A45" s="877"/>
      <c r="B45" s="151" t="s">
        <v>37</v>
      </c>
      <c r="C45" s="663">
        <v>43</v>
      </c>
      <c r="D45" s="133" t="e">
        <f>VLOOKUP($C45,Calculations_Ward!$C$8:$F$60,4,FALSE)</f>
        <v>#N/A</v>
      </c>
      <c r="E45" s="134" t="e">
        <f>VLOOKUP($C45,Calculations_Ward!$C$8:$G$60,5,FALSE)</f>
        <v>#N/A</v>
      </c>
      <c r="F45" s="135" t="e">
        <f t="shared" si="0"/>
        <v>#N/A</v>
      </c>
      <c r="G45" s="134" t="e">
        <f>VLOOKUP($C45,Calculations_Ward!$C$8:$I$60,7,FALSE)</f>
        <v>#N/A</v>
      </c>
      <c r="H45" s="136" t="e">
        <f t="shared" si="1"/>
        <v>#N/A</v>
      </c>
      <c r="I45" s="140"/>
      <c r="J45" s="141" t="e">
        <f>IF(VLOOKUP($C45,Calculations_Team!$C$8:$G$60,5,FALSE)=0,NA(),VLOOKUP($C45,Calculations_Team!$C$8:$G$60,5,FALSE))</f>
        <v>#N/A</v>
      </c>
      <c r="K45" s="142" t="e">
        <f t="shared" si="2"/>
        <v>#N/A</v>
      </c>
      <c r="L45" s="141" t="e">
        <f>VLOOKUP($C45,Calculations_Team!$C$8:$I$60,7,FALSE)</f>
        <v>#N/A</v>
      </c>
      <c r="M45" s="143" t="e">
        <f t="shared" si="3"/>
        <v>#N/A</v>
      </c>
    </row>
    <row r="46" spans="1:13" ht="15">
      <c r="A46" s="873" t="s">
        <v>20</v>
      </c>
      <c r="B46" s="151" t="s">
        <v>37</v>
      </c>
      <c r="C46" s="663">
        <v>44</v>
      </c>
      <c r="D46" s="133" t="e">
        <f>VLOOKUP($C46,Calculations_Ward!$C$8:$F$60,4,FALSE)</f>
        <v>#N/A</v>
      </c>
      <c r="E46" s="134" t="e">
        <f>VLOOKUP($C46,Calculations_Ward!$C$8:$G$60,5,FALSE)</f>
        <v>#N/A</v>
      </c>
      <c r="F46" s="135" t="e">
        <f t="shared" si="0"/>
        <v>#N/A</v>
      </c>
      <c r="G46" s="134" t="e">
        <f>VLOOKUP($C46,Calculations_Ward!$C$8:$I$60,7,FALSE)</f>
        <v>#N/A</v>
      </c>
      <c r="H46" s="136" t="e">
        <f t="shared" si="1"/>
        <v>#N/A</v>
      </c>
      <c r="I46" s="140"/>
      <c r="J46" s="141" t="e">
        <f>IF(VLOOKUP($C46,Calculations_Team!$C$8:$G$60,5,FALSE)=0,NA(),VLOOKUP($C46,Calculations_Team!$C$8:$G$60,5,FALSE))</f>
        <v>#N/A</v>
      </c>
      <c r="K46" s="142" t="e">
        <f t="shared" si="2"/>
        <v>#N/A</v>
      </c>
      <c r="L46" s="141" t="e">
        <f>VLOOKUP($C46,Calculations_Team!$C$8:$I$60,7,FALSE)</f>
        <v>#N/A</v>
      </c>
      <c r="M46" s="143" t="e">
        <f t="shared" si="3"/>
        <v>#N/A</v>
      </c>
    </row>
    <row r="47" spans="1:13" ht="15">
      <c r="A47" s="874"/>
      <c r="B47" s="151" t="s">
        <v>37</v>
      </c>
      <c r="C47" s="663">
        <v>45</v>
      </c>
      <c r="D47" s="133" t="e">
        <f>VLOOKUP($C47,Calculations_Ward!$C$8:$F$60,4,FALSE)</f>
        <v>#N/A</v>
      </c>
      <c r="E47" s="134" t="e">
        <f>VLOOKUP($C47,Calculations_Ward!$C$8:$G$60,5,FALSE)</f>
        <v>#N/A</v>
      </c>
      <c r="F47" s="135" t="e">
        <f t="shared" si="0"/>
        <v>#N/A</v>
      </c>
      <c r="G47" s="134" t="e">
        <f>VLOOKUP($C47,Calculations_Ward!$C$8:$I$60,7,FALSE)</f>
        <v>#N/A</v>
      </c>
      <c r="H47" s="136" t="e">
        <f t="shared" si="1"/>
        <v>#N/A</v>
      </c>
      <c r="I47" s="140"/>
      <c r="J47" s="141" t="e">
        <f>IF(VLOOKUP($C47,Calculations_Team!$C$8:$G$60,5,FALSE)=0,NA(),VLOOKUP($C47,Calculations_Team!$C$8:$G$60,5,FALSE))</f>
        <v>#N/A</v>
      </c>
      <c r="K47" s="142" t="e">
        <f t="shared" si="2"/>
        <v>#N/A</v>
      </c>
      <c r="L47" s="141" t="e">
        <f>VLOOKUP($C47,Calculations_Team!$C$8:$I$60,7,FALSE)</f>
        <v>#N/A</v>
      </c>
      <c r="M47" s="143" t="e">
        <f t="shared" si="3"/>
        <v>#N/A</v>
      </c>
    </row>
    <row r="48" spans="1:13" ht="15">
      <c r="A48" s="874"/>
      <c r="B48" s="151" t="s">
        <v>37</v>
      </c>
      <c r="C48" s="663">
        <v>46</v>
      </c>
      <c r="D48" s="133" t="e">
        <f>VLOOKUP($C48,Calculations_Ward!$C$8:$F$60,4,FALSE)</f>
        <v>#N/A</v>
      </c>
      <c r="E48" s="134" t="e">
        <f>VLOOKUP($C48,Calculations_Ward!$C$8:$G$60,5,FALSE)</f>
        <v>#N/A</v>
      </c>
      <c r="F48" s="135" t="e">
        <f t="shared" si="0"/>
        <v>#N/A</v>
      </c>
      <c r="G48" s="134" t="e">
        <f>VLOOKUP($C48,Calculations_Ward!$C$8:$I$60,7,FALSE)</f>
        <v>#N/A</v>
      </c>
      <c r="H48" s="136" t="e">
        <f t="shared" si="1"/>
        <v>#N/A</v>
      </c>
      <c r="I48" s="140"/>
      <c r="J48" s="141" t="e">
        <f>IF(VLOOKUP($C48,Calculations_Team!$C$8:$G$60,5,FALSE)=0,NA(),VLOOKUP($C48,Calculations_Team!$C$8:$G$60,5,FALSE))</f>
        <v>#N/A</v>
      </c>
      <c r="K48" s="142" t="e">
        <f t="shared" si="2"/>
        <v>#N/A</v>
      </c>
      <c r="L48" s="141" t="e">
        <f>VLOOKUP($C48,Calculations_Team!$C$8:$I$60,7,FALSE)</f>
        <v>#N/A</v>
      </c>
      <c r="M48" s="143" t="e">
        <f t="shared" si="3"/>
        <v>#N/A</v>
      </c>
    </row>
    <row r="49" spans="1:13" ht="15">
      <c r="A49" s="874"/>
      <c r="B49" s="151" t="s">
        <v>37</v>
      </c>
      <c r="C49" s="663">
        <v>47</v>
      </c>
      <c r="D49" s="133" t="e">
        <f>VLOOKUP($C49,Calculations_Ward!$C$8:$F$60,4,FALSE)</f>
        <v>#N/A</v>
      </c>
      <c r="E49" s="134" t="e">
        <f>VLOOKUP($C49,Calculations_Ward!$C$8:$G$60,5,FALSE)</f>
        <v>#N/A</v>
      </c>
      <c r="F49" s="135" t="e">
        <f t="shared" si="0"/>
        <v>#N/A</v>
      </c>
      <c r="G49" s="134" t="e">
        <f>VLOOKUP($C49,Calculations_Ward!$C$8:$I$60,7,FALSE)</f>
        <v>#N/A</v>
      </c>
      <c r="H49" s="136" t="e">
        <f t="shared" si="1"/>
        <v>#N/A</v>
      </c>
      <c r="I49" s="140"/>
      <c r="J49" s="141" t="e">
        <f>IF(VLOOKUP($C49,Calculations_Team!$C$8:$G$60,5,FALSE)=0,NA(),VLOOKUP($C49,Calculations_Team!$C$8:$G$60,5,FALSE))</f>
        <v>#N/A</v>
      </c>
      <c r="K49" s="142" t="e">
        <f t="shared" si="2"/>
        <v>#N/A</v>
      </c>
      <c r="L49" s="141" t="e">
        <f>VLOOKUP($C49,Calculations_Team!$C$8:$I$60,7,FALSE)</f>
        <v>#N/A</v>
      </c>
      <c r="M49" s="143" t="e">
        <f t="shared" si="3"/>
        <v>#N/A</v>
      </c>
    </row>
    <row r="50" spans="1:13" ht="15">
      <c r="A50" s="873" t="s">
        <v>19</v>
      </c>
      <c r="B50" s="151" t="s">
        <v>37</v>
      </c>
      <c r="C50" s="663">
        <v>48</v>
      </c>
      <c r="D50" s="133" t="e">
        <f>VLOOKUP($C50,Calculations_Ward!$C$8:$F$60,4,FALSE)</f>
        <v>#N/A</v>
      </c>
      <c r="E50" s="134" t="e">
        <f>VLOOKUP($C50,Calculations_Ward!$C$8:$G$60,5,FALSE)</f>
        <v>#N/A</v>
      </c>
      <c r="F50" s="135" t="e">
        <f t="shared" si="0"/>
        <v>#N/A</v>
      </c>
      <c r="G50" s="134" t="e">
        <f>VLOOKUP($C50,Calculations_Ward!$C$8:$I$60,7,FALSE)</f>
        <v>#N/A</v>
      </c>
      <c r="H50" s="136" t="e">
        <f t="shared" si="1"/>
        <v>#N/A</v>
      </c>
      <c r="I50" s="140"/>
      <c r="J50" s="141" t="e">
        <f>IF(VLOOKUP($C50,Calculations_Team!$C$8:$G$60,5,FALSE)=0,NA(),VLOOKUP($C50,Calculations_Team!$C$8:$G$60,5,FALSE))</f>
        <v>#N/A</v>
      </c>
      <c r="K50" s="142" t="e">
        <f t="shared" si="2"/>
        <v>#N/A</v>
      </c>
      <c r="L50" s="141" t="e">
        <f>VLOOKUP($C50,Calculations_Team!$C$8:$I$60,7,FALSE)</f>
        <v>#N/A</v>
      </c>
      <c r="M50" s="143" t="e">
        <f t="shared" si="3"/>
        <v>#N/A</v>
      </c>
    </row>
    <row r="51" spans="1:13" ht="15">
      <c r="A51" s="874"/>
      <c r="B51" s="151" t="s">
        <v>37</v>
      </c>
      <c r="C51" s="663">
        <v>49</v>
      </c>
      <c r="D51" s="133" t="e">
        <f>VLOOKUP($C51,Calculations_Ward!$C$8:$F$60,4,FALSE)</f>
        <v>#N/A</v>
      </c>
      <c r="E51" s="134" t="e">
        <f>VLOOKUP($C51,Calculations_Ward!$C$8:$G$60,5,FALSE)</f>
        <v>#N/A</v>
      </c>
      <c r="F51" s="135" t="e">
        <f t="shared" si="0"/>
        <v>#N/A</v>
      </c>
      <c r="G51" s="134" t="e">
        <f>VLOOKUP($C51,Calculations_Ward!$C$8:$I$60,7,FALSE)</f>
        <v>#N/A</v>
      </c>
      <c r="H51" s="136" t="e">
        <f t="shared" si="1"/>
        <v>#N/A</v>
      </c>
      <c r="I51" s="140"/>
      <c r="J51" s="141" t="e">
        <f>IF(VLOOKUP($C51,Calculations_Team!$C$8:$G$60,5,FALSE)=0,NA(),VLOOKUP($C51,Calculations_Team!$C$8:$G$60,5,FALSE))</f>
        <v>#N/A</v>
      </c>
      <c r="K51" s="142" t="e">
        <f t="shared" si="2"/>
        <v>#N/A</v>
      </c>
      <c r="L51" s="141" t="e">
        <f>VLOOKUP($C51,Calculations_Team!$C$8:$I$60,7,FALSE)</f>
        <v>#N/A</v>
      </c>
      <c r="M51" s="143" t="e">
        <f t="shared" si="3"/>
        <v>#N/A</v>
      </c>
    </row>
    <row r="52" spans="1:13" ht="15">
      <c r="A52" s="874"/>
      <c r="B52" s="151" t="s">
        <v>37</v>
      </c>
      <c r="C52" s="663">
        <v>50</v>
      </c>
      <c r="D52" s="133" t="e">
        <f>VLOOKUP($C52,Calculations_Ward!$C$8:$F$60,4,FALSE)</f>
        <v>#N/A</v>
      </c>
      <c r="E52" s="134" t="e">
        <f>VLOOKUP($C52,Calculations_Ward!$C$8:$G$60,5,FALSE)</f>
        <v>#N/A</v>
      </c>
      <c r="F52" s="135" t="e">
        <f t="shared" si="0"/>
        <v>#N/A</v>
      </c>
      <c r="G52" s="134" t="e">
        <f>VLOOKUP($C52,Calculations_Ward!$C$8:$I$60,7,FALSE)</f>
        <v>#N/A</v>
      </c>
      <c r="H52" s="136" t="e">
        <f t="shared" si="1"/>
        <v>#N/A</v>
      </c>
      <c r="I52" s="140"/>
      <c r="J52" s="141" t="e">
        <f>IF(VLOOKUP($C52,Calculations_Team!$C$8:$G$60,5,FALSE)=0,NA(),VLOOKUP($C52,Calculations_Team!$C$8:$G$60,5,FALSE))</f>
        <v>#N/A</v>
      </c>
      <c r="K52" s="142" t="e">
        <f t="shared" si="2"/>
        <v>#N/A</v>
      </c>
      <c r="L52" s="141" t="e">
        <f>VLOOKUP($C52,Calculations_Team!$C$8:$I$60,7,FALSE)</f>
        <v>#N/A</v>
      </c>
      <c r="M52" s="143" t="e">
        <f t="shared" si="3"/>
        <v>#N/A</v>
      </c>
    </row>
    <row r="53" spans="1:13" ht="15">
      <c r="A53" s="874"/>
      <c r="B53" s="151" t="s">
        <v>37</v>
      </c>
      <c r="C53" s="663">
        <v>51</v>
      </c>
      <c r="D53" s="133" t="e">
        <f>VLOOKUP($C53,Calculations_Ward!$C$8:$F$60,4,FALSE)</f>
        <v>#N/A</v>
      </c>
      <c r="E53" s="134" t="e">
        <f>VLOOKUP($C53,Calculations_Ward!$C$8:$G$60,5,FALSE)</f>
        <v>#N/A</v>
      </c>
      <c r="F53" s="135" t="e">
        <f t="shared" si="0"/>
        <v>#N/A</v>
      </c>
      <c r="G53" s="134" t="e">
        <f>VLOOKUP($C53,Calculations_Ward!$C$8:$I$60,7,FALSE)</f>
        <v>#N/A</v>
      </c>
      <c r="H53" s="136" t="e">
        <f t="shared" si="1"/>
        <v>#N/A</v>
      </c>
      <c r="I53" s="140"/>
      <c r="J53" s="141" t="e">
        <f>IF(VLOOKUP($C53,Calculations_Team!$C$8:$G$60,5,FALSE)=0,NA(),VLOOKUP($C53,Calculations_Team!$C$8:$G$60,5,FALSE))</f>
        <v>#N/A</v>
      </c>
      <c r="K53" s="142" t="e">
        <f t="shared" si="2"/>
        <v>#N/A</v>
      </c>
      <c r="L53" s="141" t="e">
        <f>VLOOKUP($C53,Calculations_Team!$C$8:$I$60,7,FALSE)</f>
        <v>#N/A</v>
      </c>
      <c r="M53" s="143" t="e">
        <f t="shared" si="3"/>
        <v>#N/A</v>
      </c>
    </row>
    <row r="54" spans="1:13" ht="15">
      <c r="A54" s="875"/>
      <c r="B54" s="151" t="s">
        <v>37</v>
      </c>
      <c r="C54" s="663">
        <v>52</v>
      </c>
      <c r="D54" s="133" t="e">
        <f>VLOOKUP($C54,Calculations_Ward!$C$8:$F$60,4,FALSE)</f>
        <v>#N/A</v>
      </c>
      <c r="E54" s="134" t="e">
        <f>VLOOKUP($C54,Calculations_Ward!$C$8:$G$60,5,FALSE)</f>
        <v>#N/A</v>
      </c>
      <c r="F54" s="135" t="e">
        <f t="shared" si="0"/>
        <v>#N/A</v>
      </c>
      <c r="G54" s="134" t="e">
        <f>VLOOKUP($C54,Calculations_Ward!$C$8:$I$60,7,FALSE)</f>
        <v>#N/A</v>
      </c>
      <c r="H54" s="136" t="e">
        <f t="shared" si="1"/>
        <v>#N/A</v>
      </c>
      <c r="I54" s="140"/>
      <c r="J54" s="141" t="e">
        <f>IF(VLOOKUP($C54,Calculations_Team!$C$8:$G$60,5,FALSE)=0,NA(),VLOOKUP($C54,Calculations_Team!$C$8:$G$60,5,FALSE))</f>
        <v>#N/A</v>
      </c>
      <c r="K54" s="142" t="e">
        <f t="shared" si="2"/>
        <v>#N/A</v>
      </c>
      <c r="L54" s="141" t="e">
        <f>VLOOKUP($C54,Calculations_Team!$C$8:$I$60,7,FALSE)</f>
        <v>#N/A</v>
      </c>
      <c r="M54" s="143" t="e">
        <f t="shared" si="3"/>
        <v>#N/A</v>
      </c>
    </row>
    <row r="55" spans="1:13" ht="15">
      <c r="A55" s="56"/>
      <c r="B55" s="152"/>
      <c r="C55" s="152">
        <v>53</v>
      </c>
      <c r="D55" s="133" t="e">
        <f>VLOOKUP($C55,Calculations_Ward!$C$8:$F$60,4,FALSE)</f>
        <v>#N/A</v>
      </c>
      <c r="E55" s="134" t="e">
        <f>VLOOKUP($C55,Calculations_Ward!$C$8:$G$60,5,FALSE)</f>
        <v>#N/A</v>
      </c>
      <c r="F55" s="135" t="e">
        <f t="shared" si="0"/>
        <v>#N/A</v>
      </c>
      <c r="G55" s="134" t="e">
        <f>VLOOKUP($C55,Calculations_Ward!$C$8:$I$60,7,FALSE)</f>
        <v>#N/A</v>
      </c>
      <c r="H55" s="136" t="e">
        <f t="shared" si="1"/>
        <v>#N/A</v>
      </c>
      <c r="I55" s="140"/>
      <c r="J55" s="141" t="e">
        <f>IF(VLOOKUP($C55,Calculations_Team!$C$8:$G$60,5,FALSE)=0,NA(),VLOOKUP($C55,Calculations_Team!$C$8:$G$60,5,FALSE))</f>
        <v>#N/A</v>
      </c>
      <c r="K55" s="142" t="e">
        <f t="shared" si="2"/>
        <v>#N/A</v>
      </c>
      <c r="L55" s="141" t="e">
        <f>VLOOKUP($C55,Calculations_Team!$C$8:$I$60,7,FALSE)</f>
        <v>#N/A</v>
      </c>
      <c r="M55" s="143" t="e">
        <f t="shared" si="3"/>
        <v>#N/A</v>
      </c>
    </row>
  </sheetData>
  <mergeCells count="14">
    <mergeCell ref="A37:A41"/>
    <mergeCell ref="A42:A45"/>
    <mergeCell ref="A46:A49"/>
    <mergeCell ref="A50:A54"/>
    <mergeCell ref="A15:A19"/>
    <mergeCell ref="A20:A23"/>
    <mergeCell ref="A24:A27"/>
    <mergeCell ref="A28:A32"/>
    <mergeCell ref="A33:A36"/>
    <mergeCell ref="I1:M1"/>
    <mergeCell ref="D1:H1"/>
    <mergeCell ref="A3:A6"/>
    <mergeCell ref="A7:A10"/>
    <mergeCell ref="A11:A14"/>
  </mergeCells>
  <phoneticPr fontId="3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U76"/>
  <sheetViews>
    <sheetView topLeftCell="C1" zoomScale="75" zoomScaleNormal="75" workbookViewId="0">
      <pane ySplit="7" topLeftCell="A8" activePane="bottomLeft" state="frozen"/>
      <selection pane="bottomLeft" activeCell="J28" sqref="J28"/>
    </sheetView>
  </sheetViews>
  <sheetFormatPr defaultRowHeight="15"/>
  <cols>
    <col min="1" max="1" width="14.85546875" style="24" customWidth="1"/>
    <col min="2" max="2" width="8.7109375" style="24" customWidth="1"/>
    <col min="3" max="3" width="11.28515625" style="25" customWidth="1"/>
    <col min="4" max="4" width="12" style="25" customWidth="1"/>
    <col min="5" max="5" width="15.28515625" style="50" bestFit="1" customWidth="1"/>
    <col min="6" max="6" width="21.140625" style="24" bestFit="1" customWidth="1"/>
    <col min="7" max="7" width="21.140625" style="24" customWidth="1"/>
    <col min="8" max="8" width="10.85546875" style="45" customWidth="1"/>
    <col min="9" max="9" width="26" style="24" bestFit="1" customWidth="1"/>
    <col min="10" max="10" width="23.85546875" style="44" customWidth="1"/>
    <col min="11" max="11" width="9.28515625" style="24" bestFit="1" customWidth="1"/>
    <col min="12" max="20" width="9.28515625" style="24" customWidth="1"/>
    <col min="21" max="21" width="9.140625" style="29"/>
    <col min="22" max="16384" width="9.140625" style="24"/>
  </cols>
  <sheetData>
    <row r="1" spans="1:21" s="12" customFormat="1" hidden="1">
      <c r="B1" s="13"/>
      <c r="C1" s="13"/>
      <c r="D1" s="128"/>
      <c r="E1" s="13"/>
      <c r="F1" s="14"/>
      <c r="G1" s="14"/>
      <c r="H1" s="15"/>
      <c r="I1" s="13"/>
      <c r="J1" s="16"/>
      <c r="U1" s="13"/>
    </row>
    <row r="2" spans="1:21" s="12" customFormat="1" hidden="1">
      <c r="A2" s="14" t="s">
        <v>26</v>
      </c>
      <c r="B2" s="58" t="e">
        <f>'Ward Results'!#REF!</f>
        <v>#REF!</v>
      </c>
      <c r="C2" s="17" t="e">
        <f>IF(B2="Ward",B2,VLOOKUP(B2,'Ward Results'!R9:S20,2,FALSE))</f>
        <v>#REF!</v>
      </c>
      <c r="D2" s="86"/>
      <c r="E2" s="13"/>
      <c r="F2" s="13"/>
      <c r="G2" s="13"/>
      <c r="H2" s="15"/>
      <c r="J2" s="18"/>
      <c r="U2" s="13"/>
    </row>
    <row r="3" spans="1:21" s="12" customFormat="1" hidden="1">
      <c r="B3" s="13"/>
      <c r="C3" s="13"/>
      <c r="D3" s="128"/>
      <c r="E3" s="13"/>
      <c r="F3" s="13"/>
      <c r="G3" s="13"/>
      <c r="H3" s="15"/>
      <c r="J3" s="18"/>
      <c r="U3" s="13"/>
    </row>
    <row r="4" spans="1:21" s="19" customFormat="1" hidden="1">
      <c r="C4" s="20"/>
      <c r="D4" s="20"/>
      <c r="H4" s="21"/>
      <c r="J4" s="22"/>
      <c r="U4" s="23"/>
    </row>
    <row r="5" spans="1:21">
      <c r="E5" s="26"/>
      <c r="F5" s="26"/>
      <c r="G5" s="99"/>
      <c r="H5" s="27"/>
      <c r="I5" s="26"/>
      <c r="J5" s="26"/>
      <c r="K5" s="26"/>
      <c r="L5" s="878" t="s">
        <v>24</v>
      </c>
      <c r="M5" s="878"/>
      <c r="N5" s="878"/>
      <c r="O5" s="878"/>
      <c r="P5" s="878"/>
      <c r="Q5" s="28" t="s">
        <v>43</v>
      </c>
      <c r="R5" s="28"/>
      <c r="S5" s="28"/>
      <c r="T5" s="28"/>
    </row>
    <row r="6" spans="1:21">
      <c r="E6" s="30"/>
      <c r="F6" s="30"/>
      <c r="G6" s="30"/>
      <c r="H6" s="27"/>
      <c r="I6" s="30"/>
      <c r="J6" s="30"/>
      <c r="K6" s="30"/>
      <c r="L6" s="30"/>
      <c r="M6" s="30"/>
      <c r="N6" s="30"/>
      <c r="O6" s="30"/>
      <c r="P6" s="30"/>
      <c r="Q6" s="28"/>
      <c r="R6" s="28"/>
      <c r="S6" s="28"/>
      <c r="T6" s="28"/>
    </row>
    <row r="7" spans="1:21" s="32" customFormat="1" ht="30">
      <c r="A7" s="32" t="s">
        <v>30</v>
      </c>
      <c r="B7" s="32" t="s">
        <v>9</v>
      </c>
      <c r="C7" s="33" t="s">
        <v>8</v>
      </c>
      <c r="D7" s="33" t="s">
        <v>34</v>
      </c>
      <c r="E7" s="34" t="s">
        <v>3</v>
      </c>
      <c r="F7" s="10" t="s">
        <v>28</v>
      </c>
      <c r="G7" s="160" t="s">
        <v>69</v>
      </c>
      <c r="H7" s="161" t="s">
        <v>70</v>
      </c>
      <c r="I7" s="162" t="s">
        <v>71</v>
      </c>
      <c r="J7" s="38" t="s">
        <v>5</v>
      </c>
      <c r="K7" s="10" t="s">
        <v>4</v>
      </c>
      <c r="L7" s="39">
        <v>1</v>
      </c>
      <c r="M7" s="10">
        <v>2</v>
      </c>
      <c r="N7" s="10">
        <v>3</v>
      </c>
      <c r="O7" s="10">
        <v>4</v>
      </c>
      <c r="P7" s="10">
        <v>5</v>
      </c>
      <c r="Q7" s="39">
        <v>1</v>
      </c>
      <c r="R7" s="10">
        <v>2</v>
      </c>
      <c r="S7" s="10">
        <v>3</v>
      </c>
      <c r="T7" s="10">
        <v>4</v>
      </c>
      <c r="U7" s="10">
        <v>5</v>
      </c>
    </row>
    <row r="8" spans="1:21">
      <c r="A8" s="24" t="str">
        <f t="shared" ref="A8:A17" si="0">IF(ISERROR(YEAR(E8)),"",YEAR(E8))</f>
        <v/>
      </c>
      <c r="B8" s="40" t="str">
        <f>IF(ISERROR(MONTH(E8)),"",MONTH(E8))</f>
        <v/>
      </c>
      <c r="C8" s="25" t="str">
        <f>IF(ISERROR(INT((E8-DATE(YEAR(E8),1,1)-WEEKDAY(E8,2))/7)+2),"",INT((E8-DATE(YEAR(E8),1,1)-WEEKDAY(E8,2))/7)+2)</f>
        <v/>
      </c>
      <c r="D8" s="129">
        <f>IF('Form - Part 2'!D$6="","",'Form - Part 2'!D$6)</f>
        <v>1</v>
      </c>
      <c r="E8" s="41" t="str">
        <f>IF('Form - Part 2'!E$6="","",'Form - Part 2'!E$6)</f>
        <v/>
      </c>
      <c r="F8" s="24" t="str">
        <f>'Form - Part 2'!$F$6</f>
        <v>0</v>
      </c>
      <c r="G8" s="24">
        <f>SUMPRODUCT(0+('Form - Part 2'!$S$6:$S$2555),0+('Form - Part 2'!$C$6:$C$2555=Calculations_Ward!D8))</f>
        <v>0</v>
      </c>
      <c r="H8" s="42">
        <f>IF(G8=0,0,G8/F8)</f>
        <v>0</v>
      </c>
      <c r="I8" s="24">
        <f>SUMPRODUCT(0+('Form - Part 2'!$R$6:$R$2555),0+('Form - Part 2'!$C$6:$C$2555=$D8))</f>
        <v>0</v>
      </c>
      <c r="J8" s="88">
        <f t="shared" ref="J8:J39" si="1">IF(G8= 0,0,I8/G8)</f>
        <v>0</v>
      </c>
      <c r="K8" s="44">
        <v>1</v>
      </c>
      <c r="L8" s="25">
        <f>SUMPRODUCT(0+('Form - Part 2'!J$6:J$2555="Yes"),0+('Form - Part 2'!$C$6:$C$2555=$D8))</f>
        <v>0</v>
      </c>
      <c r="M8" s="25">
        <f>SUMPRODUCT(0+('Form - Part 2'!K$6:K$2555="Yes"),0+('Form - Part 2'!$C$6:$C$2555=$D8))</f>
        <v>0</v>
      </c>
      <c r="N8" s="25">
        <f>SUMPRODUCT(0+('Form - Part 2'!L$6:L$2555="Yes"),0+('Form - Part 2'!$C$6:$C$2555=$D8))</f>
        <v>0</v>
      </c>
      <c r="O8" s="25">
        <f>SUMPRODUCT(0+('Form - Part 2'!M$6:M$2555="Yes"),0+('Form - Part 2'!$C$6:$C$2555=$D8))</f>
        <v>0</v>
      </c>
      <c r="P8" s="25">
        <f>SUMPRODUCT(0+('Form - Part 2'!N$6:N$2555="Yes"),0+('Form - Part 2'!$C$6:$C$2555=$D8))</f>
        <v>0</v>
      </c>
      <c r="Q8" s="45" t="str">
        <f>IF(ISERROR(L8/$G8),"0",L8/$G8)</f>
        <v>0</v>
      </c>
      <c r="R8" s="45" t="str">
        <f>IF(ISERROR(M8/$G8),"0",M8/$G8)</f>
        <v>0</v>
      </c>
      <c r="S8" s="45" t="str">
        <f>IF(ISERROR(N8/$G8),"0",N8/$G8)</f>
        <v>0</v>
      </c>
      <c r="T8" s="45" t="str">
        <f>IF(ISERROR(O8/$G8),"0",O8/$G8)</f>
        <v>0</v>
      </c>
      <c r="U8" s="45" t="str">
        <f>IF(ISERROR(P8/$G8),"0",P8/$G8)</f>
        <v>0</v>
      </c>
    </row>
    <row r="9" spans="1:21">
      <c r="A9" s="24" t="str">
        <f t="shared" si="0"/>
        <v/>
      </c>
      <c r="B9" s="40" t="str">
        <f t="shared" ref="B9:B18" si="2">IF(ISERROR(MONTH(E9)),"",MONTH(E9))</f>
        <v/>
      </c>
      <c r="C9" s="25" t="str">
        <f t="shared" ref="C9:C60" si="3">IF(ISERROR(INT((E9-DATE(YEAR(E9),1,1)-WEEKDAY(E9,2))/7)+2),"",INT((E9-DATE(YEAR(E9),1,1)-WEEKDAY(E9,2))/7)+2)</f>
        <v/>
      </c>
      <c r="D9" s="129">
        <f>IF('Form - Part 2'!D$47="","",'Form - Part 2'!D$47)</f>
        <v>2</v>
      </c>
      <c r="E9" s="41" t="str">
        <f>IF('Form - Part 2'!E$47="","",'Form - Part 2'!E$47)</f>
        <v/>
      </c>
      <c r="F9" s="24" t="str">
        <f>'Form - Part 2'!$F$47</f>
        <v>0</v>
      </c>
      <c r="G9" s="24">
        <f>SUMPRODUCT(0+('Form - Part 2'!$S$6:$S$2555),0+('Form - Part 2'!$C$6:$C$2555=Calculations_Ward!D9))</f>
        <v>0</v>
      </c>
      <c r="H9" s="42">
        <f t="shared" ref="H9:H60" si="4">IF(G9=0,0,G9/F9)</f>
        <v>0</v>
      </c>
      <c r="I9" s="24">
        <f>SUMPRODUCT(0+('Form - Part 2'!$R$6:$R$2555),0+('Form - Part 2'!$C$6:$C$2555=$D9))</f>
        <v>0</v>
      </c>
      <c r="J9" s="88">
        <f t="shared" si="1"/>
        <v>0</v>
      </c>
      <c r="K9" s="44">
        <v>1</v>
      </c>
      <c r="L9" s="25">
        <f>SUMPRODUCT(0+('Form - Part 2'!J$6:J$2555="Yes"),0+('Form - Part 2'!$C$6:$C$2555=$D9))</f>
        <v>0</v>
      </c>
      <c r="M9" s="25">
        <f>SUMPRODUCT(0+('Form - Part 2'!K$6:K$2555="Yes"),0+('Form - Part 2'!$C$6:$C$2555=$D9))</f>
        <v>0</v>
      </c>
      <c r="N9" s="25">
        <f>SUMPRODUCT(0+('Form - Part 2'!L$6:L$2555="Yes"),0+('Form - Part 2'!$C$6:$C$2555=$D9))</f>
        <v>0</v>
      </c>
      <c r="O9" s="25">
        <f>SUMPRODUCT(0+('Form - Part 2'!M$6:M$2555="Yes"),0+('Form - Part 2'!$C$6:$C$2555=$D9))</f>
        <v>0</v>
      </c>
      <c r="P9" s="25">
        <f>SUMPRODUCT(0+('Form - Part 2'!N$6:N$2555="Yes"),0+('Form - Part 2'!$C$6:$C$2555=$D9))</f>
        <v>0</v>
      </c>
      <c r="Q9" s="45" t="str">
        <f t="shared" ref="Q9:Q32" si="5">IF(ISERROR(L9/$G9),"0",L9/$G9)</f>
        <v>0</v>
      </c>
      <c r="R9" s="45" t="str">
        <f t="shared" ref="R9:R32" si="6">IF(ISERROR(M9/$G9),"0",M9/$G9)</f>
        <v>0</v>
      </c>
      <c r="S9" s="45" t="str">
        <f t="shared" ref="S9:S32" si="7">IF(ISERROR(N9/$G9),"0",N9/$G9)</f>
        <v>0</v>
      </c>
      <c r="T9" s="45" t="str">
        <f t="shared" ref="T9:T32" si="8">IF(ISERROR(O9/$G9),"0",O9/$G9)</f>
        <v>0</v>
      </c>
      <c r="U9" s="45" t="str">
        <f t="shared" ref="U9:U32" si="9">IF(ISERROR(P9/$G9),"0",P9/$G9)</f>
        <v>0</v>
      </c>
    </row>
    <row r="10" spans="1:21">
      <c r="A10" s="24" t="str">
        <f t="shared" si="0"/>
        <v/>
      </c>
      <c r="B10" s="40" t="str">
        <f t="shared" si="2"/>
        <v/>
      </c>
      <c r="C10" s="25" t="str">
        <f t="shared" si="3"/>
        <v/>
      </c>
      <c r="D10" s="129">
        <f>IF('Form - Part 2'!D$88="","",'Form - Part 2'!D$88)</f>
        <v>3</v>
      </c>
      <c r="E10" s="41" t="str">
        <f>IF('Form - Part 2'!E$88="","",'Form - Part 2'!E$88)</f>
        <v/>
      </c>
      <c r="F10" s="24" t="str">
        <f>'Form - Part 2'!$F$88</f>
        <v>0</v>
      </c>
      <c r="G10" s="24">
        <f>SUMPRODUCT(0+('Form - Part 2'!$S$6:$S$2555),0+('Form - Part 2'!$C$6:$C$2555=Calculations_Ward!D10))</f>
        <v>0</v>
      </c>
      <c r="H10" s="42">
        <f>IF(G10=0,0,G10/F10)</f>
        <v>0</v>
      </c>
      <c r="I10" s="24">
        <f>SUMPRODUCT(0+('Form - Part 2'!$R$6:$R$2555),0+('Form - Part 2'!$C$6:$C$2555=$D10))</f>
        <v>0</v>
      </c>
      <c r="J10" s="88">
        <f>IF(G10= 0,0,I10/G10)</f>
        <v>0</v>
      </c>
      <c r="K10" s="44">
        <v>1</v>
      </c>
      <c r="L10" s="25">
        <f>SUMPRODUCT(0+('Form - Part 2'!J$6:J$2555="Yes"),0+('Form - Part 2'!$C$6:$C$2555=$D10))</f>
        <v>0</v>
      </c>
      <c r="M10" s="25">
        <f>SUMPRODUCT(0+('Form - Part 2'!K$6:K$2555="Yes"),0+('Form - Part 2'!$C$6:$C$2555=$D10))</f>
        <v>0</v>
      </c>
      <c r="N10" s="25">
        <f>SUMPRODUCT(0+('Form - Part 2'!L$6:L$2555="Yes"),0+('Form - Part 2'!$C$6:$C$2555=$D10))</f>
        <v>0</v>
      </c>
      <c r="O10" s="25">
        <f>SUMPRODUCT(0+('Form - Part 2'!M$6:M$2555="Yes"),0+('Form - Part 2'!$C$6:$C$2555=$D10))</f>
        <v>0</v>
      </c>
      <c r="P10" s="25">
        <f>SUMPRODUCT(0+('Form - Part 2'!N$6:N$2555="Yes"),0+('Form - Part 2'!$C$6:$C$2555=$D10))</f>
        <v>0</v>
      </c>
      <c r="Q10" s="45" t="str">
        <f t="shared" si="5"/>
        <v>0</v>
      </c>
      <c r="R10" s="45" t="str">
        <f t="shared" si="6"/>
        <v>0</v>
      </c>
      <c r="S10" s="45" t="str">
        <f t="shared" si="7"/>
        <v>0</v>
      </c>
      <c r="T10" s="45" t="str">
        <f t="shared" si="8"/>
        <v>0</v>
      </c>
      <c r="U10" s="45" t="str">
        <f t="shared" si="9"/>
        <v>0</v>
      </c>
    </row>
    <row r="11" spans="1:21">
      <c r="A11" s="24" t="str">
        <f t="shared" si="0"/>
        <v/>
      </c>
      <c r="B11" s="40" t="str">
        <f t="shared" si="2"/>
        <v/>
      </c>
      <c r="C11" s="25" t="str">
        <f t="shared" si="3"/>
        <v/>
      </c>
      <c r="D11" s="129">
        <f>IF('Form - Part 2'!D$129="","",'Form - Part 2'!D$129)</f>
        <v>4</v>
      </c>
      <c r="E11" s="41" t="str">
        <f>IF('Form - Part 2'!E$129="","",'Form - Part 2'!E$129)</f>
        <v/>
      </c>
      <c r="F11" s="24" t="str">
        <f>'Form - Part 2'!$F$129</f>
        <v>0</v>
      </c>
      <c r="G11" s="24">
        <f>SUMPRODUCT(0+('Form - Part 2'!$S$6:$S$2555),0+('Form - Part 2'!$C$6:$C$2555=Calculations_Ward!D11))</f>
        <v>0</v>
      </c>
      <c r="H11" s="42">
        <f t="shared" si="4"/>
        <v>0</v>
      </c>
      <c r="I11" s="24">
        <f>SUMPRODUCT(0+('Form - Part 2'!$R$6:$R$2555),0+('Form - Part 2'!$C$6:$C$2555=$D11))</f>
        <v>0</v>
      </c>
      <c r="J11" s="88">
        <f t="shared" si="1"/>
        <v>0</v>
      </c>
      <c r="K11" s="44">
        <v>1</v>
      </c>
      <c r="L11" s="25">
        <f>SUMPRODUCT(0+('Form - Part 2'!J$6:J$2555="Yes"),0+('Form - Part 2'!$C$6:$C$2555=$D11))</f>
        <v>0</v>
      </c>
      <c r="M11" s="25">
        <f>SUMPRODUCT(0+('Form - Part 2'!K$6:K$2555="Yes"),0+('Form - Part 2'!$C$6:$C$2555=$D11))</f>
        <v>0</v>
      </c>
      <c r="N11" s="25">
        <f>SUMPRODUCT(0+('Form - Part 2'!L$6:L$2555="Yes"),0+('Form - Part 2'!$C$6:$C$2555=$D11))</f>
        <v>0</v>
      </c>
      <c r="O11" s="25">
        <f>SUMPRODUCT(0+('Form - Part 2'!M$6:M$2555="Yes"),0+('Form - Part 2'!$C$6:$C$2555=$D11))</f>
        <v>0</v>
      </c>
      <c r="P11" s="25">
        <f>SUMPRODUCT(0+('Form - Part 2'!N$6:N$2555="Yes"),0+('Form - Part 2'!$C$6:$C$2555=$D11))</f>
        <v>0</v>
      </c>
      <c r="Q11" s="45" t="str">
        <f t="shared" si="5"/>
        <v>0</v>
      </c>
      <c r="R11" s="45" t="str">
        <f t="shared" si="6"/>
        <v>0</v>
      </c>
      <c r="S11" s="45" t="str">
        <f t="shared" si="7"/>
        <v>0</v>
      </c>
      <c r="T11" s="45" t="str">
        <f t="shared" si="8"/>
        <v>0</v>
      </c>
      <c r="U11" s="45" t="str">
        <f t="shared" si="9"/>
        <v>0</v>
      </c>
    </row>
    <row r="12" spans="1:21" s="51" customFormat="1">
      <c r="A12" s="24" t="str">
        <f t="shared" si="0"/>
        <v/>
      </c>
      <c r="B12" s="40" t="str">
        <f t="shared" si="2"/>
        <v/>
      </c>
      <c r="C12" s="25" t="str">
        <f t="shared" si="3"/>
        <v/>
      </c>
      <c r="D12" s="129">
        <f>IF('Form - Part 2'!D$170="","",'Form - Part 2'!D$170)</f>
        <v>5</v>
      </c>
      <c r="E12" s="41" t="str">
        <f>IF('Form - Part 2'!E$170="","",'Form - Part 2'!E$170)</f>
        <v/>
      </c>
      <c r="F12" s="51" t="str">
        <f>'Form - Part 2'!$F$170</f>
        <v>0</v>
      </c>
      <c r="G12" s="24">
        <f>SUMPRODUCT(0+('Form - Part 2'!$S$6:$S$2555),0+('Form - Part 2'!$C$6:$C$2555=Calculations_Ward!D12))</f>
        <v>0</v>
      </c>
      <c r="H12" s="42">
        <f t="shared" si="4"/>
        <v>0</v>
      </c>
      <c r="I12" s="24">
        <f>SUMPRODUCT(0+('Form - Part 2'!$R$6:$R$2555),0+('Form - Part 2'!$C$6:$C$2555=$D12))</f>
        <v>0</v>
      </c>
      <c r="J12" s="88">
        <f t="shared" si="1"/>
        <v>0</v>
      </c>
      <c r="K12" s="52">
        <v>1</v>
      </c>
      <c r="L12" s="25">
        <f>SUMPRODUCT(0+('Form - Part 2'!J$6:J$2555="Yes"),0+('Form - Part 2'!$C$6:$C$2555=$D12))</f>
        <v>0</v>
      </c>
      <c r="M12" s="25">
        <f>SUMPRODUCT(0+('Form - Part 2'!K$6:K$2555="Yes"),0+('Form - Part 2'!$C$6:$C$2555=$D12))</f>
        <v>0</v>
      </c>
      <c r="N12" s="25">
        <f>SUMPRODUCT(0+('Form - Part 2'!L$6:L$2555="Yes"),0+('Form - Part 2'!$C$6:$C$2555=$D12))</f>
        <v>0</v>
      </c>
      <c r="O12" s="25">
        <f>SUMPRODUCT(0+('Form - Part 2'!M$6:M$2555="Yes"),0+('Form - Part 2'!$C$6:$C$2555=$D12))</f>
        <v>0</v>
      </c>
      <c r="P12" s="25">
        <f>SUMPRODUCT(0+('Form - Part 2'!N$6:N$2555="Yes"),0+('Form - Part 2'!$C$6:$C$2555=$D12))</f>
        <v>0</v>
      </c>
      <c r="Q12" s="45" t="str">
        <f t="shared" si="5"/>
        <v>0</v>
      </c>
      <c r="R12" s="45" t="str">
        <f t="shared" si="6"/>
        <v>0</v>
      </c>
      <c r="S12" s="45" t="str">
        <f t="shared" si="7"/>
        <v>0</v>
      </c>
      <c r="T12" s="45" t="str">
        <f t="shared" si="8"/>
        <v>0</v>
      </c>
      <c r="U12" s="45" t="str">
        <f t="shared" si="9"/>
        <v>0</v>
      </c>
    </row>
    <row r="13" spans="1:21" s="51" customFormat="1">
      <c r="A13" s="24" t="str">
        <f t="shared" si="0"/>
        <v/>
      </c>
      <c r="B13" s="40" t="str">
        <f t="shared" si="2"/>
        <v/>
      </c>
      <c r="C13" s="25" t="str">
        <f t="shared" si="3"/>
        <v/>
      </c>
      <c r="D13" s="129">
        <f>IF('Form - Part 2'!D$211="","",'Form - Part 2'!D$211)</f>
        <v>6</v>
      </c>
      <c r="E13" s="41" t="str">
        <f>IF('Form - Part 2'!E$211="","",'Form - Part 2'!E$211)</f>
        <v/>
      </c>
      <c r="F13" s="51" t="str">
        <f>'Form - Part 2'!$F$211</f>
        <v>0</v>
      </c>
      <c r="G13" s="24">
        <f>SUMPRODUCT(0+('Form - Part 2'!$S$6:$S$2555),0+('Form - Part 2'!$C$6:$C$2555=Calculations_Ward!D13))</f>
        <v>0</v>
      </c>
      <c r="H13" s="42">
        <f t="shared" si="4"/>
        <v>0</v>
      </c>
      <c r="I13" s="24">
        <f>SUMPRODUCT(0+('Form - Part 2'!$R$6:$R$2555),0+('Form - Part 2'!$C$6:$C$2555=$D13))</f>
        <v>0</v>
      </c>
      <c r="J13" s="88">
        <f t="shared" si="1"/>
        <v>0</v>
      </c>
      <c r="K13" s="52">
        <v>1</v>
      </c>
      <c r="L13" s="25">
        <f>SUMPRODUCT(0+('Form - Part 2'!J$6:J$2555="Yes"),0+('Form - Part 2'!$C$6:$C$2555=$D13))</f>
        <v>0</v>
      </c>
      <c r="M13" s="25">
        <f>SUMPRODUCT(0+('Form - Part 2'!K$6:K$2555="Yes"),0+('Form - Part 2'!$C$6:$C$2555=$D13))</f>
        <v>0</v>
      </c>
      <c r="N13" s="25">
        <f>SUMPRODUCT(0+('Form - Part 2'!L$6:L$2555="Yes"),0+('Form - Part 2'!$C$6:$C$2555=$D13))</f>
        <v>0</v>
      </c>
      <c r="O13" s="25">
        <f>SUMPRODUCT(0+('Form - Part 2'!M$6:M$2555="Yes"),0+('Form - Part 2'!$C$6:$C$2555=$D13))</f>
        <v>0</v>
      </c>
      <c r="P13" s="25">
        <f>SUMPRODUCT(0+('Form - Part 2'!N$6:N$2555="Yes"),0+('Form - Part 2'!$C$6:$C$2555=$D13))</f>
        <v>0</v>
      </c>
      <c r="Q13" s="45" t="str">
        <f t="shared" si="5"/>
        <v>0</v>
      </c>
      <c r="R13" s="45" t="str">
        <f t="shared" si="6"/>
        <v>0</v>
      </c>
      <c r="S13" s="45" t="str">
        <f t="shared" si="7"/>
        <v>0</v>
      </c>
      <c r="T13" s="45" t="str">
        <f t="shared" si="8"/>
        <v>0</v>
      </c>
      <c r="U13" s="45" t="str">
        <f t="shared" si="9"/>
        <v>0</v>
      </c>
    </row>
    <row r="14" spans="1:21" s="51" customFormat="1">
      <c r="A14" s="24" t="str">
        <f t="shared" si="0"/>
        <v/>
      </c>
      <c r="B14" s="40" t="str">
        <f t="shared" si="2"/>
        <v/>
      </c>
      <c r="C14" s="25" t="str">
        <f t="shared" si="3"/>
        <v/>
      </c>
      <c r="D14" s="129">
        <f>IF('Form - Part 2'!D$252="","",'Form - Part 2'!D$252)</f>
        <v>7</v>
      </c>
      <c r="E14" s="41" t="str">
        <f>IF('Form - Part 2'!E$252="","",'Form - Part 2'!E$252)</f>
        <v/>
      </c>
      <c r="F14" s="51" t="str">
        <f>'Form - Part 2'!$F$252</f>
        <v>0</v>
      </c>
      <c r="G14" s="24">
        <f>SUMPRODUCT(0+('Form - Part 2'!$S$6:$S$2555),0+('Form - Part 2'!$C$6:$C$2555=Calculations_Ward!D14))</f>
        <v>0</v>
      </c>
      <c r="H14" s="42">
        <f t="shared" si="4"/>
        <v>0</v>
      </c>
      <c r="I14" s="24">
        <f>SUMPRODUCT(0+('Form - Part 2'!$R$6:$R$2555),0+('Form - Part 2'!$C$6:$C$2555=$D14))</f>
        <v>0</v>
      </c>
      <c r="J14" s="88">
        <f t="shared" si="1"/>
        <v>0</v>
      </c>
      <c r="K14" s="52">
        <v>1</v>
      </c>
      <c r="L14" s="25">
        <f>SUMPRODUCT(0+('Form - Part 2'!J$6:J$2555="Yes"),0+('Form - Part 2'!$C$6:$C$2555=$D14))</f>
        <v>0</v>
      </c>
      <c r="M14" s="25">
        <f>SUMPRODUCT(0+('Form - Part 2'!K$6:K$2555="Yes"),0+('Form - Part 2'!$C$6:$C$2555=$D14))</f>
        <v>0</v>
      </c>
      <c r="N14" s="25">
        <f>SUMPRODUCT(0+('Form - Part 2'!L$6:L$2555="Yes"),0+('Form - Part 2'!$C$6:$C$2555=$D14))</f>
        <v>0</v>
      </c>
      <c r="O14" s="25">
        <f>SUMPRODUCT(0+('Form - Part 2'!M$6:M$2555="Yes"),0+('Form - Part 2'!$C$6:$C$2555=$D14))</f>
        <v>0</v>
      </c>
      <c r="P14" s="25">
        <f>SUMPRODUCT(0+('Form - Part 2'!N$6:N$2555="Yes"),0+('Form - Part 2'!$C$6:$C$2555=$D14))</f>
        <v>0</v>
      </c>
      <c r="Q14" s="45" t="str">
        <f t="shared" si="5"/>
        <v>0</v>
      </c>
      <c r="R14" s="45" t="str">
        <f t="shared" si="6"/>
        <v>0</v>
      </c>
      <c r="S14" s="45" t="str">
        <f t="shared" si="7"/>
        <v>0</v>
      </c>
      <c r="T14" s="45" t="str">
        <f t="shared" si="8"/>
        <v>0</v>
      </c>
      <c r="U14" s="45" t="str">
        <f t="shared" si="9"/>
        <v>0</v>
      </c>
    </row>
    <row r="15" spans="1:21" s="51" customFormat="1">
      <c r="A15" s="24" t="str">
        <f t="shared" si="0"/>
        <v/>
      </c>
      <c r="B15" s="40" t="str">
        <f t="shared" si="2"/>
        <v/>
      </c>
      <c r="C15" s="25" t="str">
        <f t="shared" si="3"/>
        <v/>
      </c>
      <c r="D15" s="129">
        <f>IF('Form - Part 2'!D$293="","",'Form - Part 2'!D$293)</f>
        <v>8</v>
      </c>
      <c r="E15" s="41" t="str">
        <f>IF('Form - Part 2'!E$293="","",'Form - Part 2'!E$293)</f>
        <v/>
      </c>
      <c r="F15" s="51" t="str">
        <f>'Form - Part 2'!$F$293</f>
        <v>0</v>
      </c>
      <c r="G15" s="24">
        <f>SUMPRODUCT(0+('Form - Part 2'!$S$6:$S$2555),0+('Form - Part 2'!$C$6:$C$2555=Calculations_Ward!D15))</f>
        <v>0</v>
      </c>
      <c r="H15" s="42">
        <f t="shared" si="4"/>
        <v>0</v>
      </c>
      <c r="I15" s="24">
        <f>SUMPRODUCT(0+('Form - Part 2'!$R$6:$R$2555),0+('Form - Part 2'!$C$6:$C$2555=$D15))</f>
        <v>0</v>
      </c>
      <c r="J15" s="88">
        <f t="shared" si="1"/>
        <v>0</v>
      </c>
      <c r="K15" s="52">
        <v>1</v>
      </c>
      <c r="L15" s="25">
        <f>SUMPRODUCT(0+('Form - Part 2'!J$6:J$2555="Yes"),0+('Form - Part 2'!$C$6:$C$2555=$D15))</f>
        <v>0</v>
      </c>
      <c r="M15" s="25">
        <f>SUMPRODUCT(0+('Form - Part 2'!K$6:K$2555="Yes"),0+('Form - Part 2'!$C$6:$C$2555=$D15))</f>
        <v>0</v>
      </c>
      <c r="N15" s="25">
        <f>SUMPRODUCT(0+('Form - Part 2'!L$6:L$2555="Yes"),0+('Form - Part 2'!$C$6:$C$2555=$D15))</f>
        <v>0</v>
      </c>
      <c r="O15" s="25">
        <f>SUMPRODUCT(0+('Form - Part 2'!M$6:M$2555="Yes"),0+('Form - Part 2'!$C$6:$C$2555=$D15))</f>
        <v>0</v>
      </c>
      <c r="P15" s="25">
        <f>SUMPRODUCT(0+('Form - Part 2'!N$6:N$2555="Yes"),0+('Form - Part 2'!$C$6:$C$2555=$D15))</f>
        <v>0</v>
      </c>
      <c r="Q15" s="45" t="str">
        <f t="shared" si="5"/>
        <v>0</v>
      </c>
      <c r="R15" s="45" t="str">
        <f t="shared" si="6"/>
        <v>0</v>
      </c>
      <c r="S15" s="45" t="str">
        <f t="shared" si="7"/>
        <v>0</v>
      </c>
      <c r="T15" s="45" t="str">
        <f t="shared" si="8"/>
        <v>0</v>
      </c>
      <c r="U15" s="45" t="str">
        <f t="shared" si="9"/>
        <v>0</v>
      </c>
    </row>
    <row r="16" spans="1:21" s="51" customFormat="1">
      <c r="A16" s="24" t="str">
        <f t="shared" si="0"/>
        <v/>
      </c>
      <c r="B16" s="40" t="str">
        <f t="shared" si="2"/>
        <v/>
      </c>
      <c r="C16" s="25" t="str">
        <f t="shared" si="3"/>
        <v/>
      </c>
      <c r="D16" s="129">
        <f>IF('Form - Part 2'!D$334="","",'Form - Part 2'!D$334)</f>
        <v>9</v>
      </c>
      <c r="E16" s="41" t="str">
        <f>IF('Form - Part 2'!E$334="","",'Form - Part 2'!E$334)</f>
        <v/>
      </c>
      <c r="F16" s="51" t="str">
        <f>'Form - Part 2'!$F$334</f>
        <v>0</v>
      </c>
      <c r="G16" s="24">
        <f>SUMPRODUCT(0+('Form - Part 2'!$S$6:$S$2555),0+('Form - Part 2'!$C$6:$C$2555=Calculations_Ward!D16))</f>
        <v>0</v>
      </c>
      <c r="H16" s="42">
        <f t="shared" si="4"/>
        <v>0</v>
      </c>
      <c r="I16" s="24">
        <f>SUMPRODUCT(0+('Form - Part 2'!$R$6:$R$2555),0+('Form - Part 2'!$C$6:$C$2555=$D16))</f>
        <v>0</v>
      </c>
      <c r="J16" s="88">
        <f>IF(G16= 0,0,I16/G16)</f>
        <v>0</v>
      </c>
      <c r="K16" s="52">
        <v>1</v>
      </c>
      <c r="L16" s="25">
        <f>SUMPRODUCT(0+('Form - Part 2'!J$6:J$2555="Yes"),0+('Form - Part 2'!$C$6:$C$2555=$D16))</f>
        <v>0</v>
      </c>
      <c r="M16" s="25">
        <f>SUMPRODUCT(0+('Form - Part 2'!K$6:K$2555="Yes"),0+('Form - Part 2'!$C$6:$C$2555=$D16))</f>
        <v>0</v>
      </c>
      <c r="N16" s="25">
        <f>SUMPRODUCT(0+('Form - Part 2'!L$6:L$2555="Yes"),0+('Form - Part 2'!$C$6:$C$2555=$D16))</f>
        <v>0</v>
      </c>
      <c r="O16" s="25">
        <f>SUMPRODUCT(0+('Form - Part 2'!M$6:M$2555="Yes"),0+('Form - Part 2'!$C$6:$C$2555=$D16))</f>
        <v>0</v>
      </c>
      <c r="P16" s="25">
        <f>SUMPRODUCT(0+('Form - Part 2'!N$6:N$2555="Yes"),0+('Form - Part 2'!$C$6:$C$2555=$D16))</f>
        <v>0</v>
      </c>
      <c r="Q16" s="45" t="str">
        <f t="shared" si="5"/>
        <v>0</v>
      </c>
      <c r="R16" s="45" t="str">
        <f t="shared" si="6"/>
        <v>0</v>
      </c>
      <c r="S16" s="45" t="str">
        <f t="shared" si="7"/>
        <v>0</v>
      </c>
      <c r="T16" s="45" t="str">
        <f t="shared" si="8"/>
        <v>0</v>
      </c>
      <c r="U16" s="45" t="str">
        <f t="shared" si="9"/>
        <v>0</v>
      </c>
    </row>
    <row r="17" spans="1:21">
      <c r="A17" s="24" t="str">
        <f t="shared" si="0"/>
        <v/>
      </c>
      <c r="B17" s="40" t="str">
        <f t="shared" si="2"/>
        <v/>
      </c>
      <c r="C17" s="25" t="str">
        <f t="shared" si="3"/>
        <v/>
      </c>
      <c r="D17" s="129">
        <f>IF('Form - Part 2'!D$375="","",'Form - Part 2'!D$375)</f>
        <v>10</v>
      </c>
      <c r="E17" s="41" t="str">
        <f>IF('Form - Part 2'!E$375="","",'Form - Part 2'!E$375)</f>
        <v/>
      </c>
      <c r="F17" s="51" t="str">
        <f>'Form - Part 2'!$F$375</f>
        <v>0</v>
      </c>
      <c r="G17" s="24">
        <f>SUMPRODUCT(0+('Form - Part 2'!$S$6:$S$2555),0+('Form - Part 2'!$C$6:$C$2555=Calculations_Ward!D17))</f>
        <v>0</v>
      </c>
      <c r="H17" s="42">
        <f t="shared" si="4"/>
        <v>0</v>
      </c>
      <c r="I17" s="24">
        <f>SUMPRODUCT(0+('Form - Part 2'!$R$6:$R$2555),0+('Form - Part 2'!$C$6:$C$2555=$D17))</f>
        <v>0</v>
      </c>
      <c r="J17" s="88">
        <f t="shared" si="1"/>
        <v>0</v>
      </c>
      <c r="K17" s="44">
        <v>1</v>
      </c>
      <c r="L17" s="25">
        <f>SUMPRODUCT(0+('Form - Part 2'!J$6:J$2555="Yes"),0+('Form - Part 2'!$C$6:$C$2555=$D17))</f>
        <v>0</v>
      </c>
      <c r="M17" s="25">
        <f>SUMPRODUCT(0+('Form - Part 2'!K$6:K$2555="Yes"),0+('Form - Part 2'!$C$6:$C$2555=$D17))</f>
        <v>0</v>
      </c>
      <c r="N17" s="25">
        <f>SUMPRODUCT(0+('Form - Part 2'!L$6:L$2555="Yes"),0+('Form - Part 2'!$C$6:$C$2555=$D17))</f>
        <v>0</v>
      </c>
      <c r="O17" s="25">
        <f>SUMPRODUCT(0+('Form - Part 2'!M$6:M$2555="Yes"),0+('Form - Part 2'!$C$6:$C$2555=$D17))</f>
        <v>0</v>
      </c>
      <c r="P17" s="25">
        <f>SUMPRODUCT(0+('Form - Part 2'!N$6:N$2555="Yes"),0+('Form - Part 2'!$C$6:$C$2555=$D17))</f>
        <v>0</v>
      </c>
      <c r="Q17" s="45" t="str">
        <f t="shared" si="5"/>
        <v>0</v>
      </c>
      <c r="R17" s="45" t="str">
        <f t="shared" si="6"/>
        <v>0</v>
      </c>
      <c r="S17" s="45" t="str">
        <f t="shared" si="7"/>
        <v>0</v>
      </c>
      <c r="T17" s="45" t="str">
        <f t="shared" si="8"/>
        <v>0</v>
      </c>
      <c r="U17" s="45" t="str">
        <f t="shared" si="9"/>
        <v>0</v>
      </c>
    </row>
    <row r="18" spans="1:21">
      <c r="A18" s="24" t="str">
        <f>IF(ISERROR(YEAR(E18)),"",YEAR(E18))</f>
        <v/>
      </c>
      <c r="B18" s="40" t="str">
        <f t="shared" si="2"/>
        <v/>
      </c>
      <c r="C18" s="25" t="str">
        <f t="shared" si="3"/>
        <v/>
      </c>
      <c r="D18" s="129">
        <f>IF('Form - Part 2'!D$416="","",'Form - Part 2'!D$416)</f>
        <v>11</v>
      </c>
      <c r="E18" s="41" t="str">
        <f>IF('Form - Part 2'!E$416="","",'Form - Part 2'!E$416)</f>
        <v/>
      </c>
      <c r="F18" s="51" t="str">
        <f>'Form - Part 2'!$F$416</f>
        <v>0</v>
      </c>
      <c r="G18" s="24">
        <f>SUMPRODUCT(0+('Form - Part 2'!$S$6:$S$2555),0+('Form - Part 2'!$C$6:$C$2555=Calculations_Ward!D18))</f>
        <v>0</v>
      </c>
      <c r="H18" s="42">
        <f t="shared" si="4"/>
        <v>0</v>
      </c>
      <c r="I18" s="24">
        <f>SUMPRODUCT(0+('Form - Part 2'!$R$6:$R$2555),0+('Form - Part 2'!$C$6:$C$2555=$D18))</f>
        <v>0</v>
      </c>
      <c r="J18" s="88">
        <f t="shared" si="1"/>
        <v>0</v>
      </c>
      <c r="K18" s="44">
        <v>1</v>
      </c>
      <c r="L18" s="25">
        <f>SUMPRODUCT(0+('Form - Part 2'!J$6:J$2555="Yes"),0+('Form - Part 2'!$C$6:$C$2555=$D18))</f>
        <v>0</v>
      </c>
      <c r="M18" s="25">
        <f>SUMPRODUCT(0+('Form - Part 2'!K$6:K$2555="Yes"),0+('Form - Part 2'!$C$6:$C$2555=$D18))</f>
        <v>0</v>
      </c>
      <c r="N18" s="25">
        <f>SUMPRODUCT(0+('Form - Part 2'!L$6:L$2555="Yes"),0+('Form - Part 2'!$C$6:$C$2555=$D18))</f>
        <v>0</v>
      </c>
      <c r="O18" s="25">
        <f>SUMPRODUCT(0+('Form - Part 2'!M$6:M$2555="Yes"),0+('Form - Part 2'!$C$6:$C$2555=$D18))</f>
        <v>0</v>
      </c>
      <c r="P18" s="25">
        <f>SUMPRODUCT(0+('Form - Part 2'!N$6:N$2555="Yes"),0+('Form - Part 2'!$C$6:$C$2555=$D18))</f>
        <v>0</v>
      </c>
      <c r="Q18" s="45" t="str">
        <f t="shared" si="5"/>
        <v>0</v>
      </c>
      <c r="R18" s="45" t="str">
        <f t="shared" si="6"/>
        <v>0</v>
      </c>
      <c r="S18" s="45" t="str">
        <f t="shared" si="7"/>
        <v>0</v>
      </c>
      <c r="T18" s="45" t="str">
        <f t="shared" si="8"/>
        <v>0</v>
      </c>
      <c r="U18" s="45" t="str">
        <f t="shared" si="9"/>
        <v>0</v>
      </c>
    </row>
    <row r="19" spans="1:21" s="51" customFormat="1">
      <c r="A19" s="24" t="str">
        <f t="shared" ref="A19:A31" si="10">IF(ISERROR(YEAR(E19)),"",YEAR(E19))</f>
        <v/>
      </c>
      <c r="B19" s="40" t="str">
        <f t="shared" ref="B19:B31" si="11">IF(ISERROR(MONTH(E19)),"",MONTH(E19))</f>
        <v/>
      </c>
      <c r="C19" s="25" t="str">
        <f t="shared" si="3"/>
        <v/>
      </c>
      <c r="D19" s="129">
        <f>IF('Form - Part 2'!D$457="","",'Form - Part 2'!D$457)</f>
        <v>12</v>
      </c>
      <c r="E19" s="41" t="str">
        <f>IF('Form - Part 2'!E$457="","",'Form - Part 2'!E$457)</f>
        <v/>
      </c>
      <c r="F19" s="53" t="str">
        <f>'Form - Part 2'!$F$457</f>
        <v>0</v>
      </c>
      <c r="G19" s="24">
        <f>SUMPRODUCT(0+('Form - Part 2'!$S$6:$S$2555),0+('Form - Part 2'!$C$6:$C$2555=Calculations_Ward!D19))</f>
        <v>0</v>
      </c>
      <c r="H19" s="42">
        <f t="shared" si="4"/>
        <v>0</v>
      </c>
      <c r="I19" s="24">
        <f>SUMPRODUCT(0+('Form - Part 2'!$R$6:$R$2555),0+('Form - Part 2'!$C$6:$C$2555=$D19))</f>
        <v>0</v>
      </c>
      <c r="J19" s="88">
        <f t="shared" si="1"/>
        <v>0</v>
      </c>
      <c r="K19" s="52">
        <v>1</v>
      </c>
      <c r="L19" s="25">
        <f>SUMPRODUCT(0+('Form - Part 2'!J$6:J$2555="Yes"),0+('Form - Part 2'!$C$6:$C$2555=$D19))</f>
        <v>0</v>
      </c>
      <c r="M19" s="25">
        <f>SUMPRODUCT(0+('Form - Part 2'!K$6:K$2555="Yes"),0+('Form - Part 2'!$C$6:$C$2555=$D19))</f>
        <v>0</v>
      </c>
      <c r="N19" s="25">
        <f>SUMPRODUCT(0+('Form - Part 2'!L$6:L$2555="Yes"),0+('Form - Part 2'!$C$6:$C$2555=$D19))</f>
        <v>0</v>
      </c>
      <c r="O19" s="25">
        <f>SUMPRODUCT(0+('Form - Part 2'!M$6:M$2555="Yes"),0+('Form - Part 2'!$C$6:$C$2555=$D19))</f>
        <v>0</v>
      </c>
      <c r="P19" s="25">
        <f>SUMPRODUCT(0+('Form - Part 2'!N$6:N$2555="Yes"),0+('Form - Part 2'!$C$6:$C$2555=$D19))</f>
        <v>0</v>
      </c>
      <c r="Q19" s="45" t="str">
        <f t="shared" si="5"/>
        <v>0</v>
      </c>
      <c r="R19" s="45" t="str">
        <f t="shared" si="6"/>
        <v>0</v>
      </c>
      <c r="S19" s="45" t="str">
        <f t="shared" si="7"/>
        <v>0</v>
      </c>
      <c r="T19" s="45" t="str">
        <f t="shared" si="8"/>
        <v>0</v>
      </c>
      <c r="U19" s="45" t="str">
        <f t="shared" si="9"/>
        <v>0</v>
      </c>
    </row>
    <row r="20" spans="1:21" s="51" customFormat="1">
      <c r="A20" s="24" t="str">
        <f t="shared" si="10"/>
        <v/>
      </c>
      <c r="B20" s="40" t="str">
        <f t="shared" si="11"/>
        <v/>
      </c>
      <c r="C20" s="25" t="str">
        <f t="shared" si="3"/>
        <v/>
      </c>
      <c r="D20" s="129">
        <f>IF('Form - Part 2'!D$498="","",'Form - Part 2'!D$498)</f>
        <v>13</v>
      </c>
      <c r="E20" s="41" t="str">
        <f>IF('Form - Part 2'!E$498="","",'Form - Part 2'!E$498)</f>
        <v/>
      </c>
      <c r="F20" s="53" t="str">
        <f>'Form - Part 2'!$F$498</f>
        <v>0</v>
      </c>
      <c r="G20" s="24">
        <f>SUMPRODUCT(0+('Form - Part 2'!$S$6:$S$2555),0+('Form - Part 2'!$C$6:$C$2555=Calculations_Ward!D20))</f>
        <v>0</v>
      </c>
      <c r="H20" s="42">
        <f t="shared" si="4"/>
        <v>0</v>
      </c>
      <c r="I20" s="24">
        <f>SUMPRODUCT(0+('Form - Part 2'!$R$6:$R$2555),0+('Form - Part 2'!$C$6:$C$2555=$D20))</f>
        <v>0</v>
      </c>
      <c r="J20" s="88">
        <f t="shared" si="1"/>
        <v>0</v>
      </c>
      <c r="K20" s="52">
        <v>1</v>
      </c>
      <c r="L20" s="25">
        <f>SUMPRODUCT(0+('Form - Part 2'!J$6:J$2555="Yes"),0+('Form - Part 2'!$C$6:$C$2555=$D20))</f>
        <v>0</v>
      </c>
      <c r="M20" s="25">
        <f>SUMPRODUCT(0+('Form - Part 2'!K$6:K$2555="Yes"),0+('Form - Part 2'!$C$6:$C$2555=$D20))</f>
        <v>0</v>
      </c>
      <c r="N20" s="25">
        <f>SUMPRODUCT(0+('Form - Part 2'!L$6:L$2555="Yes"),0+('Form - Part 2'!$C$6:$C$2555=$D20))</f>
        <v>0</v>
      </c>
      <c r="O20" s="25">
        <f>SUMPRODUCT(0+('Form - Part 2'!M$6:M$2555="Yes"),0+('Form - Part 2'!$C$6:$C$2555=$D20))</f>
        <v>0</v>
      </c>
      <c r="P20" s="25">
        <f>SUMPRODUCT(0+('Form - Part 2'!N$6:N$2555="Yes"),0+('Form - Part 2'!$C$6:$C$2555=$D20))</f>
        <v>0</v>
      </c>
      <c r="Q20" s="45" t="str">
        <f t="shared" si="5"/>
        <v>0</v>
      </c>
      <c r="R20" s="45" t="str">
        <f t="shared" si="6"/>
        <v>0</v>
      </c>
      <c r="S20" s="45" t="str">
        <f t="shared" si="7"/>
        <v>0</v>
      </c>
      <c r="T20" s="45" t="str">
        <f t="shared" si="8"/>
        <v>0</v>
      </c>
      <c r="U20" s="45" t="str">
        <f t="shared" si="9"/>
        <v>0</v>
      </c>
    </row>
    <row r="21" spans="1:21">
      <c r="A21" s="24" t="str">
        <f t="shared" si="10"/>
        <v/>
      </c>
      <c r="B21" s="40" t="str">
        <f t="shared" si="11"/>
        <v/>
      </c>
      <c r="C21" s="25" t="str">
        <f t="shared" si="3"/>
        <v/>
      </c>
      <c r="D21" s="129">
        <f>IF('Form - Part 2'!D$539="","",'Form - Part 2'!D$539)</f>
        <v>14</v>
      </c>
      <c r="E21" s="41" t="str">
        <f>IF('Form - Part 2'!E$539="","",'Form - Part 2'!E$539)</f>
        <v/>
      </c>
      <c r="F21" s="53" t="str">
        <f>'Form - Part 2'!$F$539</f>
        <v>0</v>
      </c>
      <c r="G21" s="24">
        <f>SUMPRODUCT(0+('Form - Part 2'!$S$6:$S$2555),0+('Form - Part 2'!$C$6:$C$2555=Calculations_Ward!D21))</f>
        <v>0</v>
      </c>
      <c r="H21" s="42">
        <f t="shared" si="4"/>
        <v>0</v>
      </c>
      <c r="I21" s="24">
        <f>SUMPRODUCT(0+('Form - Part 2'!$R$6:$R$2555),0+('Form - Part 2'!$C$6:$C$2555=$D21))</f>
        <v>0</v>
      </c>
      <c r="J21" s="88">
        <f t="shared" si="1"/>
        <v>0</v>
      </c>
      <c r="K21" s="44">
        <v>1</v>
      </c>
      <c r="L21" s="25">
        <f>SUMPRODUCT(0+('Form - Part 2'!J$6:J$2555="Yes"),0+('Form - Part 2'!$C$6:$C$2555=$D21))</f>
        <v>0</v>
      </c>
      <c r="M21" s="25">
        <f>SUMPRODUCT(0+('Form - Part 2'!K$6:K$2555="Yes"),0+('Form - Part 2'!$C$6:$C$2555=$D21))</f>
        <v>0</v>
      </c>
      <c r="N21" s="25">
        <f>SUMPRODUCT(0+('Form - Part 2'!L$6:L$2555="Yes"),0+('Form - Part 2'!$C$6:$C$2555=$D21))</f>
        <v>0</v>
      </c>
      <c r="O21" s="25">
        <f>SUMPRODUCT(0+('Form - Part 2'!M$6:M$2555="Yes"),0+('Form - Part 2'!$C$6:$C$2555=$D21))</f>
        <v>0</v>
      </c>
      <c r="P21" s="25">
        <f>SUMPRODUCT(0+('Form - Part 2'!N$6:N$2555="Yes"),0+('Form - Part 2'!$C$6:$C$2555=$D21))</f>
        <v>0</v>
      </c>
      <c r="Q21" s="45" t="str">
        <f t="shared" si="5"/>
        <v>0</v>
      </c>
      <c r="R21" s="45" t="str">
        <f t="shared" si="6"/>
        <v>0</v>
      </c>
      <c r="S21" s="45" t="str">
        <f t="shared" si="7"/>
        <v>0</v>
      </c>
      <c r="T21" s="45" t="str">
        <f t="shared" si="8"/>
        <v>0</v>
      </c>
      <c r="U21" s="45" t="str">
        <f t="shared" si="9"/>
        <v>0</v>
      </c>
    </row>
    <row r="22" spans="1:21">
      <c r="A22" s="24" t="str">
        <f t="shared" si="10"/>
        <v/>
      </c>
      <c r="B22" s="40" t="str">
        <f t="shared" si="11"/>
        <v/>
      </c>
      <c r="C22" s="25" t="str">
        <f t="shared" si="3"/>
        <v/>
      </c>
      <c r="D22" s="129">
        <f>IF('Form - Part 2'!D$580="","",'Form - Part 2'!D$580)</f>
        <v>15</v>
      </c>
      <c r="E22" s="41" t="str">
        <f>IF('Form - Part 2'!E$580="","",'Form - Part 2'!E$580)</f>
        <v/>
      </c>
      <c r="F22" s="53" t="str">
        <f>'Form - Part 2'!$F$580</f>
        <v>0</v>
      </c>
      <c r="G22" s="24">
        <f>SUMPRODUCT(0+('Form - Part 2'!$S$6:$S$2555),0+('Form - Part 2'!$C$6:$C$2555=Calculations_Ward!D22))</f>
        <v>0</v>
      </c>
      <c r="H22" s="42">
        <f t="shared" si="4"/>
        <v>0</v>
      </c>
      <c r="I22" s="24">
        <f>SUMPRODUCT(0+('Form - Part 2'!$R$6:$R$2555),0+('Form - Part 2'!$C$6:$C$2555=$D22))</f>
        <v>0</v>
      </c>
      <c r="J22" s="88">
        <f t="shared" si="1"/>
        <v>0</v>
      </c>
      <c r="K22" s="44">
        <v>1</v>
      </c>
      <c r="L22" s="25">
        <f>SUMPRODUCT(0+('Form - Part 2'!J$6:J$2555="Yes"),0+('Form - Part 2'!$C$6:$C$2555=$D22))</f>
        <v>0</v>
      </c>
      <c r="M22" s="25">
        <f>SUMPRODUCT(0+('Form - Part 2'!K$6:K$2555="Yes"),0+('Form - Part 2'!$C$6:$C$2555=$D22))</f>
        <v>0</v>
      </c>
      <c r="N22" s="25">
        <f>SUMPRODUCT(0+('Form - Part 2'!L$6:L$2555="Yes"),0+('Form - Part 2'!$C$6:$C$2555=$D22))</f>
        <v>0</v>
      </c>
      <c r="O22" s="25">
        <f>SUMPRODUCT(0+('Form - Part 2'!M$6:M$2555="Yes"),0+('Form - Part 2'!$C$6:$C$2555=$D22))</f>
        <v>0</v>
      </c>
      <c r="P22" s="25">
        <f>SUMPRODUCT(0+('Form - Part 2'!N$6:N$2555="Yes"),0+('Form - Part 2'!$C$6:$C$2555=$D22))</f>
        <v>0</v>
      </c>
      <c r="Q22" s="45" t="str">
        <f t="shared" si="5"/>
        <v>0</v>
      </c>
      <c r="R22" s="45" t="str">
        <f t="shared" si="6"/>
        <v>0</v>
      </c>
      <c r="S22" s="45" t="str">
        <f t="shared" si="7"/>
        <v>0</v>
      </c>
      <c r="T22" s="45" t="str">
        <f t="shared" si="8"/>
        <v>0</v>
      </c>
      <c r="U22" s="45" t="str">
        <f t="shared" si="9"/>
        <v>0</v>
      </c>
    </row>
    <row r="23" spans="1:21">
      <c r="A23" s="24" t="str">
        <f t="shared" si="10"/>
        <v/>
      </c>
      <c r="B23" s="40" t="str">
        <f t="shared" si="11"/>
        <v/>
      </c>
      <c r="C23" s="25" t="str">
        <f t="shared" si="3"/>
        <v/>
      </c>
      <c r="D23" s="129">
        <f>IF('Form - Part 2'!D$621="","",'Form - Part 2'!D$621)</f>
        <v>16</v>
      </c>
      <c r="E23" s="41" t="str">
        <f>IF('Form - Part 2'!E$621="","",'Form - Part 2'!E$621)</f>
        <v/>
      </c>
      <c r="F23" s="53" t="str">
        <f>'Form - Part 2'!$F$621</f>
        <v>0</v>
      </c>
      <c r="G23" s="24">
        <f>SUMPRODUCT(0+('Form - Part 2'!$S$6:$S$2555),0+('Form - Part 2'!$C$6:$C$2555=Calculations_Ward!D23))</f>
        <v>0</v>
      </c>
      <c r="H23" s="42">
        <f t="shared" si="4"/>
        <v>0</v>
      </c>
      <c r="I23" s="24">
        <f>SUMPRODUCT(0+('Form - Part 2'!$R$6:$R$2555),0+('Form - Part 2'!$C$6:$C$2555=$D23))</f>
        <v>0</v>
      </c>
      <c r="J23" s="88">
        <f t="shared" si="1"/>
        <v>0</v>
      </c>
      <c r="K23" s="44">
        <v>1</v>
      </c>
      <c r="L23" s="25">
        <f>SUMPRODUCT(0+('Form - Part 2'!J$6:J$2555="Yes"),0+('Form - Part 2'!$C$6:$C$2555=$D23))</f>
        <v>0</v>
      </c>
      <c r="M23" s="25">
        <f>SUMPRODUCT(0+('Form - Part 2'!K$6:K$2555="Yes"),0+('Form - Part 2'!$C$6:$C$2555=$D23))</f>
        <v>0</v>
      </c>
      <c r="N23" s="25">
        <f>SUMPRODUCT(0+('Form - Part 2'!L$6:L$2555="Yes"),0+('Form - Part 2'!$C$6:$C$2555=$D23))</f>
        <v>0</v>
      </c>
      <c r="O23" s="25">
        <f>SUMPRODUCT(0+('Form - Part 2'!M$6:M$2555="Yes"),0+('Form - Part 2'!$C$6:$C$2555=$D23))</f>
        <v>0</v>
      </c>
      <c r="P23" s="25">
        <f>SUMPRODUCT(0+('Form - Part 2'!N$6:N$2555="Yes"),0+('Form - Part 2'!$C$6:$C$2555=$D23))</f>
        <v>0</v>
      </c>
      <c r="Q23" s="45" t="str">
        <f t="shared" si="5"/>
        <v>0</v>
      </c>
      <c r="R23" s="45" t="str">
        <f t="shared" si="6"/>
        <v>0</v>
      </c>
      <c r="S23" s="45" t="str">
        <f t="shared" si="7"/>
        <v>0</v>
      </c>
      <c r="T23" s="45" t="str">
        <f t="shared" si="8"/>
        <v>0</v>
      </c>
      <c r="U23" s="45" t="str">
        <f t="shared" si="9"/>
        <v>0</v>
      </c>
    </row>
    <row r="24" spans="1:21">
      <c r="A24" s="24" t="str">
        <f t="shared" si="10"/>
        <v/>
      </c>
      <c r="B24" s="40" t="str">
        <f t="shared" si="11"/>
        <v/>
      </c>
      <c r="C24" s="25" t="str">
        <f t="shared" si="3"/>
        <v/>
      </c>
      <c r="D24" s="129">
        <f>IF('Form - Part 2'!D$662="","",'Form - Part 2'!D$662)</f>
        <v>17</v>
      </c>
      <c r="E24" s="41" t="str">
        <f>IF('Form - Part 2'!E$662="","",'Form - Part 2'!E$662)</f>
        <v/>
      </c>
      <c r="F24" s="53" t="str">
        <f>'Form - Part 2'!$F$662</f>
        <v>0</v>
      </c>
      <c r="G24" s="24">
        <f>SUMPRODUCT(0+('Form - Part 2'!$S$6:$S$2555),0+('Form - Part 2'!$C$6:$C$2555=Calculations_Ward!D24))</f>
        <v>0</v>
      </c>
      <c r="H24" s="42">
        <f t="shared" si="4"/>
        <v>0</v>
      </c>
      <c r="I24" s="24">
        <f>SUMPRODUCT(0+('Form - Part 2'!$R$6:$R$2555),0+('Form - Part 2'!$C$6:$C$2555=$D24))</f>
        <v>0</v>
      </c>
      <c r="J24" s="88">
        <f t="shared" si="1"/>
        <v>0</v>
      </c>
      <c r="K24" s="44">
        <v>1</v>
      </c>
      <c r="L24" s="25">
        <f>SUMPRODUCT(0+('Form - Part 2'!J$6:J$2555="Yes"),0+('Form - Part 2'!$C$6:$C$2555=$D24))</f>
        <v>0</v>
      </c>
      <c r="M24" s="25">
        <f>SUMPRODUCT(0+('Form - Part 2'!K$6:K$2555="Yes"),0+('Form - Part 2'!$C$6:$C$2555=$D24))</f>
        <v>0</v>
      </c>
      <c r="N24" s="25">
        <f>SUMPRODUCT(0+('Form - Part 2'!L$6:L$2555="Yes"),0+('Form - Part 2'!$C$6:$C$2555=$D24))</f>
        <v>0</v>
      </c>
      <c r="O24" s="25">
        <f>SUMPRODUCT(0+('Form - Part 2'!M$6:M$2555="Yes"),0+('Form - Part 2'!$C$6:$C$2555=$D24))</f>
        <v>0</v>
      </c>
      <c r="P24" s="25">
        <f>SUMPRODUCT(0+('Form - Part 2'!N$6:N$2555="Yes"),0+('Form - Part 2'!$C$6:$C$2555=$D24))</f>
        <v>0</v>
      </c>
      <c r="Q24" s="45" t="str">
        <f t="shared" si="5"/>
        <v>0</v>
      </c>
      <c r="R24" s="45" t="str">
        <f t="shared" si="6"/>
        <v>0</v>
      </c>
      <c r="S24" s="45" t="str">
        <f t="shared" si="7"/>
        <v>0</v>
      </c>
      <c r="T24" s="45" t="str">
        <f t="shared" si="8"/>
        <v>0</v>
      </c>
      <c r="U24" s="45" t="str">
        <f t="shared" si="9"/>
        <v>0</v>
      </c>
    </row>
    <row r="25" spans="1:21">
      <c r="A25" s="24" t="str">
        <f t="shared" si="10"/>
        <v/>
      </c>
      <c r="B25" s="40" t="str">
        <f t="shared" si="11"/>
        <v/>
      </c>
      <c r="C25" s="25" t="str">
        <f t="shared" si="3"/>
        <v/>
      </c>
      <c r="D25" s="129">
        <f>IF('Form - Part 2'!D$703="","",'Form - Part 2'!D$703)</f>
        <v>18</v>
      </c>
      <c r="E25" s="41" t="str">
        <f>IF('Form - Part 2'!E$703="","",'Form - Part 2'!E$703)</f>
        <v/>
      </c>
      <c r="F25" s="53" t="str">
        <f>'Form - Part 2'!$F$703</f>
        <v>0</v>
      </c>
      <c r="G25" s="24">
        <f>SUMPRODUCT(0+('Form - Part 2'!$S$6:$S$2555),0+('Form - Part 2'!$C$6:$C$2555=Calculations_Ward!D25))</f>
        <v>0</v>
      </c>
      <c r="H25" s="42">
        <f t="shared" si="4"/>
        <v>0</v>
      </c>
      <c r="I25" s="24">
        <f>SUMPRODUCT(0+('Form - Part 2'!$R$6:$R$2555),0+('Form - Part 2'!$C$6:$C$2555=$D25))</f>
        <v>0</v>
      </c>
      <c r="J25" s="88">
        <f t="shared" si="1"/>
        <v>0</v>
      </c>
      <c r="K25" s="44">
        <v>1</v>
      </c>
      <c r="L25" s="25">
        <f>SUMPRODUCT(0+('Form - Part 2'!J$6:J$2555="Yes"),0+('Form - Part 2'!$C$6:$C$2555=$D25))</f>
        <v>0</v>
      </c>
      <c r="M25" s="25">
        <f>SUMPRODUCT(0+('Form - Part 2'!K$6:K$2555="Yes"),0+('Form - Part 2'!$C$6:$C$2555=$D25))</f>
        <v>0</v>
      </c>
      <c r="N25" s="25">
        <f>SUMPRODUCT(0+('Form - Part 2'!L$6:L$2555="Yes"),0+('Form - Part 2'!$C$6:$C$2555=$D25))</f>
        <v>0</v>
      </c>
      <c r="O25" s="25">
        <f>SUMPRODUCT(0+('Form - Part 2'!M$6:M$2555="Yes"),0+('Form - Part 2'!$C$6:$C$2555=$D25))</f>
        <v>0</v>
      </c>
      <c r="P25" s="25">
        <f>SUMPRODUCT(0+('Form - Part 2'!N$6:N$2555="Yes"),0+('Form - Part 2'!$C$6:$C$2555=$D25))</f>
        <v>0</v>
      </c>
      <c r="Q25" s="45" t="str">
        <f t="shared" si="5"/>
        <v>0</v>
      </c>
      <c r="R25" s="45" t="str">
        <f t="shared" si="6"/>
        <v>0</v>
      </c>
      <c r="S25" s="45" t="str">
        <f t="shared" si="7"/>
        <v>0</v>
      </c>
      <c r="T25" s="45" t="str">
        <f t="shared" si="8"/>
        <v>0</v>
      </c>
      <c r="U25" s="45" t="str">
        <f t="shared" si="9"/>
        <v>0</v>
      </c>
    </row>
    <row r="26" spans="1:21">
      <c r="A26" s="24" t="str">
        <f t="shared" si="10"/>
        <v/>
      </c>
      <c r="B26" s="40" t="str">
        <f t="shared" si="11"/>
        <v/>
      </c>
      <c r="C26" s="25" t="str">
        <f t="shared" si="3"/>
        <v/>
      </c>
      <c r="D26" s="129">
        <f>IF('Form - Part 2'!D$744="","",'Form - Part 2'!D$744)</f>
        <v>19</v>
      </c>
      <c r="E26" s="41" t="str">
        <f>IF('Form - Part 2'!E$744="","",'Form - Part 2'!E$744)</f>
        <v/>
      </c>
      <c r="F26" s="53" t="str">
        <f>'Form - Part 2'!$F$744</f>
        <v>0</v>
      </c>
      <c r="G26" s="24">
        <f>SUMPRODUCT(0+('Form - Part 2'!$S$6:$S$2555),0+('Form - Part 2'!$C$6:$C$2555=Calculations_Ward!D26))</f>
        <v>0</v>
      </c>
      <c r="H26" s="42">
        <f t="shared" si="4"/>
        <v>0</v>
      </c>
      <c r="I26" s="24">
        <f>SUMPRODUCT(0+('Form - Part 2'!$R$6:$R$2555),0+('Form - Part 2'!$C$6:$C$2555=$D26))</f>
        <v>0</v>
      </c>
      <c r="J26" s="88">
        <f t="shared" si="1"/>
        <v>0</v>
      </c>
      <c r="K26" s="44">
        <v>1</v>
      </c>
      <c r="L26" s="25">
        <f>SUMPRODUCT(0+('Form - Part 2'!J$6:J$2555="Yes"),0+('Form - Part 2'!$C$6:$C$2555=$D26))</f>
        <v>0</v>
      </c>
      <c r="M26" s="25">
        <f>SUMPRODUCT(0+('Form - Part 2'!K$6:K$2555="Yes"),0+('Form - Part 2'!$C$6:$C$2555=$D26))</f>
        <v>0</v>
      </c>
      <c r="N26" s="25">
        <f>SUMPRODUCT(0+('Form - Part 2'!L$6:L$2555="Yes"),0+('Form - Part 2'!$C$6:$C$2555=$D26))</f>
        <v>0</v>
      </c>
      <c r="O26" s="25">
        <f>SUMPRODUCT(0+('Form - Part 2'!M$6:M$2555="Yes"),0+('Form - Part 2'!$C$6:$C$2555=$D26))</f>
        <v>0</v>
      </c>
      <c r="P26" s="25">
        <f>SUMPRODUCT(0+('Form - Part 2'!N$6:N$2555="Yes"),0+('Form - Part 2'!$C$6:$C$2555=$D26))</f>
        <v>0</v>
      </c>
      <c r="Q26" s="45" t="str">
        <f t="shared" si="5"/>
        <v>0</v>
      </c>
      <c r="R26" s="45" t="str">
        <f t="shared" si="6"/>
        <v>0</v>
      </c>
      <c r="S26" s="45" t="str">
        <f t="shared" si="7"/>
        <v>0</v>
      </c>
      <c r="T26" s="45" t="str">
        <f t="shared" si="8"/>
        <v>0</v>
      </c>
      <c r="U26" s="45" t="str">
        <f t="shared" si="9"/>
        <v>0</v>
      </c>
    </row>
    <row r="27" spans="1:21">
      <c r="A27" s="24" t="str">
        <f t="shared" si="10"/>
        <v/>
      </c>
      <c r="B27" s="40" t="str">
        <f t="shared" si="11"/>
        <v/>
      </c>
      <c r="C27" s="25" t="str">
        <f t="shared" si="3"/>
        <v/>
      </c>
      <c r="D27" s="129">
        <f>IF('Form - Part 2'!D$785="","",'Form - Part 2'!D$785)</f>
        <v>20</v>
      </c>
      <c r="E27" s="41" t="str">
        <f>IF('Form - Part 2'!E$785="","",'Form - Part 2'!E$785)</f>
        <v/>
      </c>
      <c r="F27" s="53" t="str">
        <f>'Form - Part 2'!$F$785</f>
        <v>0</v>
      </c>
      <c r="G27" s="24">
        <f>SUMPRODUCT(0+('Form - Part 2'!$S$6:$S$2555),0+('Form - Part 2'!$C$6:$C$2555=Calculations_Ward!D27))</f>
        <v>0</v>
      </c>
      <c r="H27" s="42">
        <f t="shared" si="4"/>
        <v>0</v>
      </c>
      <c r="I27" s="24">
        <f>SUMPRODUCT(0+('Form - Part 2'!$R$6:$R$2555),0+('Form - Part 2'!$C$6:$C$2555=$D27))</f>
        <v>0</v>
      </c>
      <c r="J27" s="88">
        <f t="shared" si="1"/>
        <v>0</v>
      </c>
      <c r="K27" s="44">
        <v>1</v>
      </c>
      <c r="L27" s="25">
        <f>SUMPRODUCT(0+('Form - Part 2'!J$6:J$2555="Yes"),0+('Form - Part 2'!$C$6:$C$2555=$D27))</f>
        <v>0</v>
      </c>
      <c r="M27" s="25">
        <f>SUMPRODUCT(0+('Form - Part 2'!K$6:K$2555="Yes"),0+('Form - Part 2'!$C$6:$C$2555=$D27))</f>
        <v>0</v>
      </c>
      <c r="N27" s="25">
        <f>SUMPRODUCT(0+('Form - Part 2'!L$6:L$2555="Yes"),0+('Form - Part 2'!$C$6:$C$2555=$D27))</f>
        <v>0</v>
      </c>
      <c r="O27" s="25">
        <f>SUMPRODUCT(0+('Form - Part 2'!M$6:M$2555="Yes"),0+('Form - Part 2'!$C$6:$C$2555=$D27))</f>
        <v>0</v>
      </c>
      <c r="P27" s="25">
        <f>SUMPRODUCT(0+('Form - Part 2'!N$6:N$2555="Yes"),0+('Form - Part 2'!$C$6:$C$2555=$D27))</f>
        <v>0</v>
      </c>
      <c r="Q27" s="45" t="str">
        <f t="shared" si="5"/>
        <v>0</v>
      </c>
      <c r="R27" s="45" t="str">
        <f t="shared" si="6"/>
        <v>0</v>
      </c>
      <c r="S27" s="45" t="str">
        <f t="shared" si="7"/>
        <v>0</v>
      </c>
      <c r="T27" s="45" t="str">
        <f t="shared" si="8"/>
        <v>0</v>
      </c>
      <c r="U27" s="45" t="str">
        <f t="shared" si="9"/>
        <v>0</v>
      </c>
    </row>
    <row r="28" spans="1:21">
      <c r="A28" s="24" t="str">
        <f t="shared" si="10"/>
        <v/>
      </c>
      <c r="B28" s="40" t="str">
        <f t="shared" si="11"/>
        <v/>
      </c>
      <c r="C28" s="25" t="str">
        <f t="shared" si="3"/>
        <v/>
      </c>
      <c r="D28" s="129">
        <f>IF('Form - Part 2'!D$826="","",'Form - Part 2'!D$826)</f>
        <v>21</v>
      </c>
      <c r="E28" s="41" t="str">
        <f>IF('Form - Part 2'!E$826="","",'Form - Part 2'!E$826)</f>
        <v/>
      </c>
      <c r="F28" s="53" t="str">
        <f>'Form - Part 2'!$F$826</f>
        <v>0</v>
      </c>
      <c r="G28" s="24">
        <f>SUMPRODUCT(0+('Form - Part 2'!$S$6:$S$2555),0+('Form - Part 2'!$C$6:$C$2555=Calculations_Ward!D28))</f>
        <v>0</v>
      </c>
      <c r="H28" s="42">
        <f t="shared" si="4"/>
        <v>0</v>
      </c>
      <c r="I28" s="24">
        <f>SUMPRODUCT(0+('Form - Part 2'!$R$6:$R$2555),0+('Form - Part 2'!$C$6:$C$2555=$D28))</f>
        <v>0</v>
      </c>
      <c r="J28" s="88">
        <f t="shared" si="1"/>
        <v>0</v>
      </c>
      <c r="K28" s="44">
        <v>1</v>
      </c>
      <c r="L28" s="25">
        <f>SUMPRODUCT(0+('Form - Part 2'!J$6:J$2555="Yes"),0+('Form - Part 2'!$C$6:$C$2555=$D28))</f>
        <v>0</v>
      </c>
      <c r="M28" s="25">
        <f>SUMPRODUCT(0+('Form - Part 2'!K$6:K$2555="Yes"),0+('Form - Part 2'!$C$6:$C$2555=$D28))</f>
        <v>0</v>
      </c>
      <c r="N28" s="25">
        <f>SUMPRODUCT(0+('Form - Part 2'!L$6:L$2555="Yes"),0+('Form - Part 2'!$C$6:$C$2555=$D28))</f>
        <v>0</v>
      </c>
      <c r="O28" s="25">
        <f>SUMPRODUCT(0+('Form - Part 2'!M$6:M$2555="Yes"),0+('Form - Part 2'!$C$6:$C$2555=$D28))</f>
        <v>0</v>
      </c>
      <c r="P28" s="25">
        <f>SUMPRODUCT(0+('Form - Part 2'!N$6:N$2555="Yes"),0+('Form - Part 2'!$C$6:$C$2555=$D28))</f>
        <v>0</v>
      </c>
      <c r="Q28" s="45" t="str">
        <f t="shared" si="5"/>
        <v>0</v>
      </c>
      <c r="R28" s="45" t="str">
        <f t="shared" si="6"/>
        <v>0</v>
      </c>
      <c r="S28" s="45" t="str">
        <f t="shared" si="7"/>
        <v>0</v>
      </c>
      <c r="T28" s="45" t="str">
        <f t="shared" si="8"/>
        <v>0</v>
      </c>
      <c r="U28" s="45" t="str">
        <f t="shared" si="9"/>
        <v>0</v>
      </c>
    </row>
    <row r="29" spans="1:21">
      <c r="A29" s="24" t="str">
        <f t="shared" si="10"/>
        <v/>
      </c>
      <c r="B29" s="40" t="str">
        <f t="shared" si="11"/>
        <v/>
      </c>
      <c r="C29" s="25" t="str">
        <f t="shared" si="3"/>
        <v/>
      </c>
      <c r="D29" s="129">
        <f>IF('Form - Part 2'!D$867="","",'Form - Part 2'!D$867)</f>
        <v>22</v>
      </c>
      <c r="E29" s="41" t="str">
        <f>IF('Form - Part 2'!E$867="","",'Form - Part 2'!E$867)</f>
        <v/>
      </c>
      <c r="F29" s="53" t="str">
        <f>'Form - Part 2'!$F$867</f>
        <v>0</v>
      </c>
      <c r="G29" s="24">
        <f>SUMPRODUCT(0+('Form - Part 2'!$S$6:$S$2555),0+('Form - Part 2'!$C$6:$C$2555=Calculations_Ward!D29))</f>
        <v>0</v>
      </c>
      <c r="H29" s="42">
        <f t="shared" si="4"/>
        <v>0</v>
      </c>
      <c r="I29" s="24">
        <f>SUMPRODUCT(0+('Form - Part 2'!$R$6:$R$2555),0+('Form - Part 2'!$C$6:$C$2555=$D29))</f>
        <v>0</v>
      </c>
      <c r="J29" s="88">
        <f t="shared" si="1"/>
        <v>0</v>
      </c>
      <c r="K29" s="44">
        <v>1</v>
      </c>
      <c r="L29" s="25">
        <f>SUMPRODUCT(0+('Form - Part 2'!J$6:J$2555="Yes"),0+('Form - Part 2'!$C$6:$C$2555=$D29))</f>
        <v>0</v>
      </c>
      <c r="M29" s="25">
        <f>SUMPRODUCT(0+('Form - Part 2'!K$6:K$2555="Yes"),0+('Form - Part 2'!$C$6:$C$2555=$D29))</f>
        <v>0</v>
      </c>
      <c r="N29" s="25">
        <f>SUMPRODUCT(0+('Form - Part 2'!L$6:L$2555="Yes"),0+('Form - Part 2'!$C$6:$C$2555=$D29))</f>
        <v>0</v>
      </c>
      <c r="O29" s="25">
        <f>SUMPRODUCT(0+('Form - Part 2'!M$6:M$2555="Yes"),0+('Form - Part 2'!$C$6:$C$2555=$D29))</f>
        <v>0</v>
      </c>
      <c r="P29" s="25">
        <f>SUMPRODUCT(0+('Form - Part 2'!N$6:N$2555="Yes"),0+('Form - Part 2'!$C$6:$C$2555=$D29))</f>
        <v>0</v>
      </c>
      <c r="Q29" s="45" t="str">
        <f t="shared" si="5"/>
        <v>0</v>
      </c>
      <c r="R29" s="45" t="str">
        <f t="shared" si="6"/>
        <v>0</v>
      </c>
      <c r="S29" s="45" t="str">
        <f t="shared" si="7"/>
        <v>0</v>
      </c>
      <c r="T29" s="45" t="str">
        <f t="shared" si="8"/>
        <v>0</v>
      </c>
      <c r="U29" s="45" t="str">
        <f t="shared" si="9"/>
        <v>0</v>
      </c>
    </row>
    <row r="30" spans="1:21">
      <c r="A30" s="24" t="str">
        <f t="shared" si="10"/>
        <v/>
      </c>
      <c r="B30" s="40" t="str">
        <f t="shared" si="11"/>
        <v/>
      </c>
      <c r="C30" s="25" t="str">
        <f t="shared" si="3"/>
        <v/>
      </c>
      <c r="D30" s="129">
        <f>IF('Form - Part 2'!D$908="","",'Form - Part 2'!D$908)</f>
        <v>23</v>
      </c>
      <c r="E30" s="41" t="str">
        <f>IF('Form - Part 2'!E$908="","",'Form - Part 2'!E$908)</f>
        <v/>
      </c>
      <c r="F30" s="53" t="str">
        <f>'Form - Part 2'!$F$908</f>
        <v>0</v>
      </c>
      <c r="G30" s="24">
        <f>SUMPRODUCT(0+('Form - Part 2'!$S$6:$S$2555),0+('Form - Part 2'!$C$6:$C$2555=Calculations_Ward!D30))</f>
        <v>0</v>
      </c>
      <c r="H30" s="42">
        <f t="shared" si="4"/>
        <v>0</v>
      </c>
      <c r="I30" s="24">
        <f>SUMPRODUCT(0+('Form - Part 2'!$R$6:$R$2555),0+('Form - Part 2'!$C$6:$C$2555=$D30))</f>
        <v>0</v>
      </c>
      <c r="J30" s="88">
        <f t="shared" si="1"/>
        <v>0</v>
      </c>
      <c r="K30" s="44">
        <v>1</v>
      </c>
      <c r="L30" s="25">
        <f>SUMPRODUCT(0+('Form - Part 2'!J$6:J$2555="Yes"),0+('Form - Part 2'!$C$6:$C$2555=$D30))</f>
        <v>0</v>
      </c>
      <c r="M30" s="25">
        <f>SUMPRODUCT(0+('Form - Part 2'!K$6:K$2555="Yes"),0+('Form - Part 2'!$C$6:$C$2555=$D30))</f>
        <v>0</v>
      </c>
      <c r="N30" s="25">
        <f>SUMPRODUCT(0+('Form - Part 2'!L$6:L$2555="Yes"),0+('Form - Part 2'!$C$6:$C$2555=$D30))</f>
        <v>0</v>
      </c>
      <c r="O30" s="25">
        <f>SUMPRODUCT(0+('Form - Part 2'!M$6:M$2555="Yes"),0+('Form - Part 2'!$C$6:$C$2555=$D30))</f>
        <v>0</v>
      </c>
      <c r="P30" s="25">
        <f>SUMPRODUCT(0+('Form - Part 2'!N$6:N$2555="Yes"),0+('Form - Part 2'!$C$6:$C$2555=$D30))</f>
        <v>0</v>
      </c>
      <c r="Q30" s="45" t="str">
        <f t="shared" si="5"/>
        <v>0</v>
      </c>
      <c r="R30" s="45" t="str">
        <f t="shared" si="6"/>
        <v>0</v>
      </c>
      <c r="S30" s="45" t="str">
        <f t="shared" si="7"/>
        <v>0</v>
      </c>
      <c r="T30" s="45" t="str">
        <f t="shared" si="8"/>
        <v>0</v>
      </c>
      <c r="U30" s="45" t="str">
        <f t="shared" si="9"/>
        <v>0</v>
      </c>
    </row>
    <row r="31" spans="1:21">
      <c r="A31" s="24" t="str">
        <f t="shared" si="10"/>
        <v/>
      </c>
      <c r="B31" s="40" t="str">
        <f t="shared" si="11"/>
        <v/>
      </c>
      <c r="C31" s="25" t="str">
        <f t="shared" si="3"/>
        <v/>
      </c>
      <c r="D31" s="129">
        <f>IF('Form - Part 2'!D$949="","",'Form - Part 2'!D$949)</f>
        <v>24</v>
      </c>
      <c r="E31" s="41" t="str">
        <f>IF('Form - Part 2'!E$949="","",'Form - Part 2'!E$949)</f>
        <v/>
      </c>
      <c r="F31" s="53" t="str">
        <f>'Form - Part 2'!$F$949</f>
        <v>0</v>
      </c>
      <c r="G31" s="24">
        <f>SUMPRODUCT(0+('Form - Part 2'!$S$6:$S$2555),0+('Form - Part 2'!$C$6:$C$2555=Calculations_Ward!D31))</f>
        <v>0</v>
      </c>
      <c r="H31" s="42">
        <f t="shared" si="4"/>
        <v>0</v>
      </c>
      <c r="I31" s="24">
        <f>SUMPRODUCT(0+('Form - Part 2'!$R$6:$R$2555),0+('Form - Part 2'!$C$6:$C$2555=$D31))</f>
        <v>0</v>
      </c>
      <c r="J31" s="88">
        <f t="shared" si="1"/>
        <v>0</v>
      </c>
      <c r="K31" s="44">
        <v>1</v>
      </c>
      <c r="L31" s="25">
        <f>SUMPRODUCT(0+('Form - Part 2'!J$6:J$2555="Yes"),0+('Form - Part 2'!$C$6:$C$2555=$D31))</f>
        <v>0</v>
      </c>
      <c r="M31" s="25">
        <f>SUMPRODUCT(0+('Form - Part 2'!K$6:K$2555="Yes"),0+('Form - Part 2'!$C$6:$C$2555=$D31))</f>
        <v>0</v>
      </c>
      <c r="N31" s="25">
        <f>SUMPRODUCT(0+('Form - Part 2'!L$6:L$2555="Yes"),0+('Form - Part 2'!$C$6:$C$2555=$D31))</f>
        <v>0</v>
      </c>
      <c r="O31" s="25">
        <f>SUMPRODUCT(0+('Form - Part 2'!M$6:M$2555="Yes"),0+('Form - Part 2'!$C$6:$C$2555=$D31))</f>
        <v>0</v>
      </c>
      <c r="P31" s="25">
        <f>SUMPRODUCT(0+('Form - Part 2'!N$6:N$2555="Yes"),0+('Form - Part 2'!$C$6:$C$2555=$D31))</f>
        <v>0</v>
      </c>
      <c r="Q31" s="45" t="str">
        <f t="shared" si="5"/>
        <v>0</v>
      </c>
      <c r="R31" s="45" t="str">
        <f t="shared" si="6"/>
        <v>0</v>
      </c>
      <c r="S31" s="45" t="str">
        <f t="shared" si="7"/>
        <v>0</v>
      </c>
      <c r="T31" s="45" t="str">
        <f t="shared" si="8"/>
        <v>0</v>
      </c>
      <c r="U31" s="45" t="str">
        <f t="shared" si="9"/>
        <v>0</v>
      </c>
    </row>
    <row r="32" spans="1:21">
      <c r="A32" s="24" t="str">
        <f t="shared" ref="A32:A60" si="12">IF(ISERROR(YEAR(E32)),"",YEAR(E32))</f>
        <v/>
      </c>
      <c r="B32" s="40" t="str">
        <f t="shared" ref="B32:B60" si="13">IF(ISERROR(MONTH(E32)),"",MONTH(E32))</f>
        <v/>
      </c>
      <c r="C32" s="25" t="str">
        <f t="shared" si="3"/>
        <v/>
      </c>
      <c r="D32" s="129">
        <f>IF('Form - Part 2'!D$990="","",'Form - Part 2'!D$990)</f>
        <v>25</v>
      </c>
      <c r="E32" s="41" t="str">
        <f>IF('Form - Part 2'!E$990="","",'Form - Part 2'!E$990)</f>
        <v/>
      </c>
      <c r="F32" s="53" t="str">
        <f>'Form - Part 2'!$F$990</f>
        <v>0</v>
      </c>
      <c r="G32" s="24">
        <f>SUMPRODUCT(0+('Form - Part 2'!$S$6:$S$2555),0+('Form - Part 2'!$C$6:$C$2555=Calculations_Ward!D32))</f>
        <v>0</v>
      </c>
      <c r="H32" s="42">
        <f t="shared" si="4"/>
        <v>0</v>
      </c>
      <c r="I32" s="24">
        <f>SUMPRODUCT(0+('Form - Part 2'!$R$6:$R$2555),0+('Form - Part 2'!$C$6:$C$2555=$D32))</f>
        <v>0</v>
      </c>
      <c r="J32" s="88">
        <f t="shared" si="1"/>
        <v>0</v>
      </c>
      <c r="K32" s="44">
        <v>1</v>
      </c>
      <c r="L32" s="25">
        <f>SUMPRODUCT(0+('Form - Part 2'!J$6:J$2555="Yes"),0+('Form - Part 2'!$C$6:$C$2555=$D32))</f>
        <v>0</v>
      </c>
      <c r="M32" s="25">
        <f>SUMPRODUCT(0+('Form - Part 2'!K$6:K$2555="Yes"),0+('Form - Part 2'!$C$6:$C$2555=$D32))</f>
        <v>0</v>
      </c>
      <c r="N32" s="25">
        <f>SUMPRODUCT(0+('Form - Part 2'!L$6:L$2555="Yes"),0+('Form - Part 2'!$C$6:$C$2555=$D32))</f>
        <v>0</v>
      </c>
      <c r="O32" s="25">
        <f>SUMPRODUCT(0+('Form - Part 2'!M$6:M$2555="Yes"),0+('Form - Part 2'!$C$6:$C$2555=$D32))</f>
        <v>0</v>
      </c>
      <c r="P32" s="25">
        <f>SUMPRODUCT(0+('Form - Part 2'!N$6:N$2555="Yes"),0+('Form - Part 2'!$C$6:$C$2555=$D32))</f>
        <v>0</v>
      </c>
      <c r="Q32" s="45" t="str">
        <f t="shared" si="5"/>
        <v>0</v>
      </c>
      <c r="R32" s="45" t="str">
        <f t="shared" si="6"/>
        <v>0</v>
      </c>
      <c r="S32" s="45" t="str">
        <f t="shared" si="7"/>
        <v>0</v>
      </c>
      <c r="T32" s="45" t="str">
        <f t="shared" si="8"/>
        <v>0</v>
      </c>
      <c r="U32" s="45" t="str">
        <f t="shared" si="9"/>
        <v>0</v>
      </c>
    </row>
    <row r="33" spans="1:21">
      <c r="A33" s="24" t="str">
        <f t="shared" si="12"/>
        <v/>
      </c>
      <c r="B33" s="40" t="str">
        <f t="shared" si="13"/>
        <v/>
      </c>
      <c r="C33" s="25" t="str">
        <f t="shared" si="3"/>
        <v/>
      </c>
      <c r="D33" s="129">
        <f>IF('Form - Part 2'!D$1031="","",'Form - Part 2'!D$1031)</f>
        <v>26</v>
      </c>
      <c r="E33" s="41" t="str">
        <f>IF('Form - Part 2'!E$1031="","",'Form - Part 2'!E$1031)</f>
        <v/>
      </c>
      <c r="F33" s="53" t="str">
        <f>'Form - Part 2'!$F$1031</f>
        <v>0</v>
      </c>
      <c r="G33" s="24">
        <f>SUMPRODUCT(0+('Form - Part 2'!$S$6:$S$2555),0+('Form - Part 2'!$C$6:$C$2555=Calculations_Ward!D33))</f>
        <v>0</v>
      </c>
      <c r="H33" s="42">
        <f t="shared" si="4"/>
        <v>0</v>
      </c>
      <c r="I33" s="24">
        <f>SUMPRODUCT(0+('Form - Part 2'!$R$6:$R$2555),0+('Form - Part 2'!$C$6:$C$2555=$D33))</f>
        <v>0</v>
      </c>
      <c r="J33" s="88">
        <f t="shared" si="1"/>
        <v>0</v>
      </c>
      <c r="K33" s="44">
        <v>1</v>
      </c>
      <c r="L33" s="25">
        <f>SUMPRODUCT(0+('Form - Part 2'!J$6:J$2555="Yes"),0+('Form - Part 2'!$C$6:$C$2555=$D33))</f>
        <v>0</v>
      </c>
      <c r="M33" s="25">
        <f>SUMPRODUCT(0+('Form - Part 2'!K$6:K$2555="Yes"),0+('Form - Part 2'!$C$6:$C$2555=$D33))</f>
        <v>0</v>
      </c>
      <c r="N33" s="25">
        <f>SUMPRODUCT(0+('Form - Part 2'!L$6:L$2555="Yes"),0+('Form - Part 2'!$C$6:$C$2555=$D33))</f>
        <v>0</v>
      </c>
      <c r="O33" s="25">
        <f>SUMPRODUCT(0+('Form - Part 2'!M$6:M$2555="Yes"),0+('Form - Part 2'!$C$6:$C$2555=$D33))</f>
        <v>0</v>
      </c>
      <c r="P33" s="25">
        <f>SUMPRODUCT(0+('Form - Part 2'!N$6:N$2555="Yes"),0+('Form - Part 2'!$C$6:$C$2555=$D33))</f>
        <v>0</v>
      </c>
      <c r="Q33" s="45" t="str">
        <f t="shared" ref="Q33:Q60" si="14">IF(ISERROR(L33/$G33),"0",L33/$G33)</f>
        <v>0</v>
      </c>
      <c r="R33" s="45" t="str">
        <f t="shared" ref="R33:R60" si="15">IF(ISERROR(M33/$G33),"0",M33/$G33)</f>
        <v>0</v>
      </c>
      <c r="S33" s="45" t="str">
        <f t="shared" ref="S33:S60" si="16">IF(ISERROR(N33/$G33),"0",N33/$G33)</f>
        <v>0</v>
      </c>
      <c r="T33" s="45" t="str">
        <f t="shared" ref="T33:T60" si="17">IF(ISERROR(O33/$G33),"0",O33/$G33)</f>
        <v>0</v>
      </c>
      <c r="U33" s="45" t="str">
        <f t="shared" ref="U33:U60" si="18">IF(ISERROR(P33/$G33),"0",P33/$G33)</f>
        <v>0</v>
      </c>
    </row>
    <row r="34" spans="1:21">
      <c r="A34" s="24" t="str">
        <f t="shared" si="12"/>
        <v/>
      </c>
      <c r="B34" s="40" t="str">
        <f t="shared" si="13"/>
        <v/>
      </c>
      <c r="C34" s="25" t="str">
        <f t="shared" si="3"/>
        <v/>
      </c>
      <c r="D34" s="129">
        <f>IF('Form - Part 2'!D$1072="","",'Form - Part 2'!D$1072)</f>
        <v>27</v>
      </c>
      <c r="E34" s="41" t="str">
        <f>IF('Form - Part 2'!E$1072="","",'Form - Part 2'!E$1072)</f>
        <v/>
      </c>
      <c r="F34" s="53" t="str">
        <f>'Form - Part 2'!$F$1072</f>
        <v>0</v>
      </c>
      <c r="G34" s="24">
        <f>SUMPRODUCT(0+('Form - Part 2'!$S$6:$S$2555),0+('Form - Part 2'!$C$6:$C$2555=Calculations_Ward!D34))</f>
        <v>0</v>
      </c>
      <c r="H34" s="42">
        <f t="shared" si="4"/>
        <v>0</v>
      </c>
      <c r="I34" s="24">
        <f>SUMPRODUCT(0+('Form - Part 2'!$R$6:$R$2555),0+('Form - Part 2'!$C$6:$C$2555=$D34))</f>
        <v>0</v>
      </c>
      <c r="J34" s="88">
        <f t="shared" si="1"/>
        <v>0</v>
      </c>
      <c r="K34" s="44">
        <v>1</v>
      </c>
      <c r="L34" s="25">
        <f>SUMPRODUCT(0+('Form - Part 2'!J$6:J$2555="Yes"),0+('Form - Part 2'!$C$6:$C$2555=$D34))</f>
        <v>0</v>
      </c>
      <c r="M34" s="25">
        <f>SUMPRODUCT(0+('Form - Part 2'!K$6:K$2555="Yes"),0+('Form - Part 2'!$C$6:$C$2555=$D34))</f>
        <v>0</v>
      </c>
      <c r="N34" s="25">
        <f>SUMPRODUCT(0+('Form - Part 2'!L$6:L$2555="Yes"),0+('Form - Part 2'!$C$6:$C$2555=$D34))</f>
        <v>0</v>
      </c>
      <c r="O34" s="25">
        <f>SUMPRODUCT(0+('Form - Part 2'!M$6:M$2555="Yes"),0+('Form - Part 2'!$C$6:$C$2555=$D34))</f>
        <v>0</v>
      </c>
      <c r="P34" s="25">
        <f>SUMPRODUCT(0+('Form - Part 2'!N$6:N$2555="Yes"),0+('Form - Part 2'!$C$6:$C$2555=$D34))</f>
        <v>0</v>
      </c>
      <c r="Q34" s="45" t="str">
        <f t="shared" si="14"/>
        <v>0</v>
      </c>
      <c r="R34" s="45" t="str">
        <f t="shared" si="15"/>
        <v>0</v>
      </c>
      <c r="S34" s="45" t="str">
        <f t="shared" si="16"/>
        <v>0</v>
      </c>
      <c r="T34" s="45" t="str">
        <f t="shared" si="17"/>
        <v>0</v>
      </c>
      <c r="U34" s="45" t="str">
        <f t="shared" si="18"/>
        <v>0</v>
      </c>
    </row>
    <row r="35" spans="1:21">
      <c r="A35" s="24" t="str">
        <f t="shared" si="12"/>
        <v/>
      </c>
      <c r="B35" s="40" t="str">
        <f t="shared" si="13"/>
        <v/>
      </c>
      <c r="C35" s="25" t="str">
        <f t="shared" si="3"/>
        <v/>
      </c>
      <c r="D35" s="129">
        <f>IF('Form - Part 2'!D$1113="","",'Form - Part 2'!D$1113)</f>
        <v>28</v>
      </c>
      <c r="E35" s="41" t="str">
        <f>IF('Form - Part 2'!E$1113="","",'Form - Part 2'!E$1113)</f>
        <v/>
      </c>
      <c r="F35" s="53" t="str">
        <f>'Form - Part 2'!$F$1113</f>
        <v>0</v>
      </c>
      <c r="G35" s="24">
        <f>SUMPRODUCT(0+('Form - Part 2'!$S$6:$S$2555),0+('Form - Part 2'!$C$6:$C$2555=Calculations_Ward!D35))</f>
        <v>0</v>
      </c>
      <c r="H35" s="42">
        <f t="shared" si="4"/>
        <v>0</v>
      </c>
      <c r="I35" s="24">
        <f>SUMPRODUCT(0+('Form - Part 2'!$R$6:$R$2555),0+('Form - Part 2'!$C$6:$C$2555=$D35))</f>
        <v>0</v>
      </c>
      <c r="J35" s="88">
        <f t="shared" si="1"/>
        <v>0</v>
      </c>
      <c r="K35" s="44">
        <v>1</v>
      </c>
      <c r="L35" s="25">
        <f>SUMPRODUCT(0+('Form - Part 2'!J$6:J$2555="Yes"),0+('Form - Part 2'!$C$6:$C$2555=$D35))</f>
        <v>0</v>
      </c>
      <c r="M35" s="25">
        <f>SUMPRODUCT(0+('Form - Part 2'!K$6:K$2555="Yes"),0+('Form - Part 2'!$C$6:$C$2555=$D35))</f>
        <v>0</v>
      </c>
      <c r="N35" s="25">
        <f>SUMPRODUCT(0+('Form - Part 2'!L$6:L$2555="Yes"),0+('Form - Part 2'!$C$6:$C$2555=$D35))</f>
        <v>0</v>
      </c>
      <c r="O35" s="25">
        <f>SUMPRODUCT(0+('Form - Part 2'!M$6:M$2555="Yes"),0+('Form - Part 2'!$C$6:$C$2555=$D35))</f>
        <v>0</v>
      </c>
      <c r="P35" s="25">
        <f>SUMPRODUCT(0+('Form - Part 2'!N$6:N$2555="Yes"),0+('Form - Part 2'!$C$6:$C$2555=$D35))</f>
        <v>0</v>
      </c>
      <c r="Q35" s="45" t="str">
        <f t="shared" si="14"/>
        <v>0</v>
      </c>
      <c r="R35" s="45" t="str">
        <f t="shared" si="15"/>
        <v>0</v>
      </c>
      <c r="S35" s="45" t="str">
        <f t="shared" si="16"/>
        <v>0</v>
      </c>
      <c r="T35" s="45" t="str">
        <f t="shared" si="17"/>
        <v>0</v>
      </c>
      <c r="U35" s="45" t="str">
        <f t="shared" si="18"/>
        <v>0</v>
      </c>
    </row>
    <row r="36" spans="1:21">
      <c r="A36" s="24" t="str">
        <f t="shared" si="12"/>
        <v/>
      </c>
      <c r="B36" s="40" t="str">
        <f t="shared" si="13"/>
        <v/>
      </c>
      <c r="C36" s="25" t="str">
        <f t="shared" si="3"/>
        <v/>
      </c>
      <c r="D36" s="129">
        <f>IF('Form - Part 2'!D$1154="","",'Form - Part 2'!D$1154)</f>
        <v>29</v>
      </c>
      <c r="E36" s="41" t="str">
        <f>IF('Form - Part 2'!E$1154="","",'Form - Part 2'!E$1154)</f>
        <v/>
      </c>
      <c r="F36" s="53" t="str">
        <f>'Form - Part 2'!$F$1154</f>
        <v>0</v>
      </c>
      <c r="G36" s="24">
        <f>SUMPRODUCT(0+('Form - Part 2'!$S$6:$S$2555),0+('Form - Part 2'!$C$6:$C$2555=Calculations_Ward!D36))</f>
        <v>0</v>
      </c>
      <c r="H36" s="42">
        <f t="shared" si="4"/>
        <v>0</v>
      </c>
      <c r="I36" s="24">
        <f>SUMPRODUCT(0+('Form - Part 2'!$R$6:$R$2555),0+('Form - Part 2'!$C$6:$C$2555=$D36))</f>
        <v>0</v>
      </c>
      <c r="J36" s="88">
        <f t="shared" si="1"/>
        <v>0</v>
      </c>
      <c r="K36" s="44">
        <v>1</v>
      </c>
      <c r="L36" s="25">
        <f>SUMPRODUCT(0+('Form - Part 2'!J$6:J$2555="Yes"),0+('Form - Part 2'!$C$6:$C$2555=$D36))</f>
        <v>0</v>
      </c>
      <c r="M36" s="25">
        <f>SUMPRODUCT(0+('Form - Part 2'!K$6:K$2555="Yes"),0+('Form - Part 2'!$C$6:$C$2555=$D36))</f>
        <v>0</v>
      </c>
      <c r="N36" s="25">
        <f>SUMPRODUCT(0+('Form - Part 2'!L$6:L$2555="Yes"),0+('Form - Part 2'!$C$6:$C$2555=$D36))</f>
        <v>0</v>
      </c>
      <c r="O36" s="25">
        <f>SUMPRODUCT(0+('Form - Part 2'!M$6:M$2555="Yes"),0+('Form - Part 2'!$C$6:$C$2555=$D36))</f>
        <v>0</v>
      </c>
      <c r="P36" s="25">
        <f>SUMPRODUCT(0+('Form - Part 2'!N$6:N$2555="Yes"),0+('Form - Part 2'!$C$6:$C$2555=$D36))</f>
        <v>0</v>
      </c>
      <c r="Q36" s="45" t="str">
        <f t="shared" si="14"/>
        <v>0</v>
      </c>
      <c r="R36" s="45" t="str">
        <f t="shared" si="15"/>
        <v>0</v>
      </c>
      <c r="S36" s="45" t="str">
        <f t="shared" si="16"/>
        <v>0</v>
      </c>
      <c r="T36" s="45" t="str">
        <f t="shared" si="17"/>
        <v>0</v>
      </c>
      <c r="U36" s="45" t="str">
        <f t="shared" si="18"/>
        <v>0</v>
      </c>
    </row>
    <row r="37" spans="1:21">
      <c r="A37" s="24" t="str">
        <f t="shared" si="12"/>
        <v/>
      </c>
      <c r="B37" s="40" t="str">
        <f t="shared" si="13"/>
        <v/>
      </c>
      <c r="C37" s="25" t="str">
        <f t="shared" si="3"/>
        <v/>
      </c>
      <c r="D37" s="129">
        <f>IF('Form - Part 2'!D$1195="","",'Form - Part 2'!D$1195)</f>
        <v>30</v>
      </c>
      <c r="E37" s="41" t="str">
        <f>IF('Form - Part 2'!E$1195="","",'Form - Part 2'!E$1195)</f>
        <v/>
      </c>
      <c r="F37" s="53" t="str">
        <f>'Form - Part 2'!$F$1195</f>
        <v>0</v>
      </c>
      <c r="G37" s="24">
        <f>SUMPRODUCT(0+('Form - Part 2'!$S$6:$S$2555),0+('Form - Part 2'!$C$6:$C$2555=Calculations_Ward!D37))</f>
        <v>0</v>
      </c>
      <c r="H37" s="42">
        <f t="shared" si="4"/>
        <v>0</v>
      </c>
      <c r="I37" s="24">
        <f>SUMPRODUCT(0+('Form - Part 2'!$R$6:$R$2555),0+('Form - Part 2'!$C$6:$C$2555=$D37))</f>
        <v>0</v>
      </c>
      <c r="J37" s="88">
        <f t="shared" si="1"/>
        <v>0</v>
      </c>
      <c r="K37" s="44">
        <v>1</v>
      </c>
      <c r="L37" s="25">
        <f>SUMPRODUCT(0+('Form - Part 2'!J$6:J$2555="Yes"),0+('Form - Part 2'!$C$6:$C$2555=$D37))</f>
        <v>0</v>
      </c>
      <c r="M37" s="25">
        <f>SUMPRODUCT(0+('Form - Part 2'!K$6:K$2555="Yes"),0+('Form - Part 2'!$C$6:$C$2555=$D37))</f>
        <v>0</v>
      </c>
      <c r="N37" s="25">
        <f>SUMPRODUCT(0+('Form - Part 2'!L$6:L$2555="Yes"),0+('Form - Part 2'!$C$6:$C$2555=$D37))</f>
        <v>0</v>
      </c>
      <c r="O37" s="25">
        <f>SUMPRODUCT(0+('Form - Part 2'!M$6:M$2555="Yes"),0+('Form - Part 2'!$C$6:$C$2555=$D37))</f>
        <v>0</v>
      </c>
      <c r="P37" s="25">
        <f>SUMPRODUCT(0+('Form - Part 2'!N$6:N$2555="Yes"),0+('Form - Part 2'!$C$6:$C$2555=$D37))</f>
        <v>0</v>
      </c>
      <c r="Q37" s="45" t="str">
        <f t="shared" si="14"/>
        <v>0</v>
      </c>
      <c r="R37" s="45" t="str">
        <f t="shared" si="15"/>
        <v>0</v>
      </c>
      <c r="S37" s="45" t="str">
        <f t="shared" si="16"/>
        <v>0</v>
      </c>
      <c r="T37" s="45" t="str">
        <f t="shared" si="17"/>
        <v>0</v>
      </c>
      <c r="U37" s="45" t="str">
        <f t="shared" si="18"/>
        <v>0</v>
      </c>
    </row>
    <row r="38" spans="1:21">
      <c r="A38" s="24" t="str">
        <f t="shared" si="12"/>
        <v/>
      </c>
      <c r="B38" s="40" t="str">
        <f t="shared" si="13"/>
        <v/>
      </c>
      <c r="C38" s="25" t="str">
        <f t="shared" si="3"/>
        <v/>
      </c>
      <c r="D38" s="129">
        <f>IF('Form - Part 2'!D$1236="","",'Form - Part 2'!D$1236)</f>
        <v>31</v>
      </c>
      <c r="E38" s="41" t="str">
        <f>IF('Form - Part 2'!E$1236="","",'Form - Part 2'!E$1236)</f>
        <v/>
      </c>
      <c r="F38" s="53" t="str">
        <f>'Form - Part 2'!$F$1236</f>
        <v>0</v>
      </c>
      <c r="G38" s="24">
        <f>SUMPRODUCT(0+('Form - Part 2'!$S$6:$S$2555),0+('Form - Part 2'!$C$6:$C$2555=Calculations_Ward!D38))</f>
        <v>0</v>
      </c>
      <c r="H38" s="42">
        <f t="shared" si="4"/>
        <v>0</v>
      </c>
      <c r="I38" s="24">
        <f>SUMPRODUCT(0+('Form - Part 2'!$R$6:$R$2555),0+('Form - Part 2'!$C$6:$C$2555=$D38))</f>
        <v>0</v>
      </c>
      <c r="J38" s="88">
        <f t="shared" si="1"/>
        <v>0</v>
      </c>
      <c r="K38" s="44">
        <v>1</v>
      </c>
      <c r="L38" s="25">
        <f>SUMPRODUCT(0+('Form - Part 2'!J$6:J$2555="Yes"),0+('Form - Part 2'!$C$6:$C$2555=$D38))</f>
        <v>0</v>
      </c>
      <c r="M38" s="25">
        <f>SUMPRODUCT(0+('Form - Part 2'!K$6:K$2555="Yes"),0+('Form - Part 2'!$C$6:$C$2555=$D38))</f>
        <v>0</v>
      </c>
      <c r="N38" s="25">
        <f>SUMPRODUCT(0+('Form - Part 2'!L$6:L$2555="Yes"),0+('Form - Part 2'!$C$6:$C$2555=$D38))</f>
        <v>0</v>
      </c>
      <c r="O38" s="25">
        <f>SUMPRODUCT(0+('Form - Part 2'!M$6:M$2555="Yes"),0+('Form - Part 2'!$C$6:$C$2555=$D38))</f>
        <v>0</v>
      </c>
      <c r="P38" s="25">
        <f>SUMPRODUCT(0+('Form - Part 2'!N$6:N$2555="Yes"),0+('Form - Part 2'!$C$6:$C$2555=$D38))</f>
        <v>0</v>
      </c>
      <c r="Q38" s="45" t="str">
        <f t="shared" si="14"/>
        <v>0</v>
      </c>
      <c r="R38" s="45" t="str">
        <f t="shared" si="15"/>
        <v>0</v>
      </c>
      <c r="S38" s="45" t="str">
        <f t="shared" si="16"/>
        <v>0</v>
      </c>
      <c r="T38" s="45" t="str">
        <f t="shared" si="17"/>
        <v>0</v>
      </c>
      <c r="U38" s="45" t="str">
        <f t="shared" si="18"/>
        <v>0</v>
      </c>
    </row>
    <row r="39" spans="1:21">
      <c r="A39" s="24" t="str">
        <f t="shared" si="12"/>
        <v/>
      </c>
      <c r="B39" s="40" t="str">
        <f t="shared" si="13"/>
        <v/>
      </c>
      <c r="C39" s="25" t="str">
        <f t="shared" si="3"/>
        <v/>
      </c>
      <c r="D39" s="129">
        <f>IF('Form - Part 2'!D$1277="","",'Form - Part 2'!D$1277)</f>
        <v>32</v>
      </c>
      <c r="E39" s="41" t="str">
        <f>IF('Form - Part 2'!E$1277="","",'Form - Part 2'!E$1277)</f>
        <v/>
      </c>
      <c r="F39" s="53" t="str">
        <f>'Form - Part 2'!$F$1277</f>
        <v>0</v>
      </c>
      <c r="G39" s="24">
        <f>SUMPRODUCT(0+('Form - Part 2'!$S$6:$S$2555),0+('Form - Part 2'!$C$6:$C$2555=Calculations_Ward!D39))</f>
        <v>0</v>
      </c>
      <c r="H39" s="42">
        <f t="shared" si="4"/>
        <v>0</v>
      </c>
      <c r="I39" s="24">
        <f>SUMPRODUCT(0+('Form - Part 2'!$R$6:$R$2555),0+('Form - Part 2'!$C$6:$C$2555=$D39))</f>
        <v>0</v>
      </c>
      <c r="J39" s="88">
        <f t="shared" si="1"/>
        <v>0</v>
      </c>
      <c r="K39" s="44">
        <v>1</v>
      </c>
      <c r="L39" s="25">
        <f>SUMPRODUCT(0+('Form - Part 2'!J$6:J$2555="Yes"),0+('Form - Part 2'!$C$6:$C$2555=$D39))</f>
        <v>0</v>
      </c>
      <c r="M39" s="25">
        <f>SUMPRODUCT(0+('Form - Part 2'!K$6:K$2555="Yes"),0+('Form - Part 2'!$C$6:$C$2555=$D39))</f>
        <v>0</v>
      </c>
      <c r="N39" s="25">
        <f>SUMPRODUCT(0+('Form - Part 2'!L$6:L$2555="Yes"),0+('Form - Part 2'!$C$6:$C$2555=$D39))</f>
        <v>0</v>
      </c>
      <c r="O39" s="25">
        <f>SUMPRODUCT(0+('Form - Part 2'!M$6:M$2555="Yes"),0+('Form - Part 2'!$C$6:$C$2555=$D39))</f>
        <v>0</v>
      </c>
      <c r="P39" s="25">
        <f>SUMPRODUCT(0+('Form - Part 2'!N$6:N$2555="Yes"),0+('Form - Part 2'!$C$6:$C$2555=$D39))</f>
        <v>0</v>
      </c>
      <c r="Q39" s="45" t="str">
        <f t="shared" si="14"/>
        <v>0</v>
      </c>
      <c r="R39" s="45" t="str">
        <f t="shared" si="15"/>
        <v>0</v>
      </c>
      <c r="S39" s="45" t="str">
        <f t="shared" si="16"/>
        <v>0</v>
      </c>
      <c r="T39" s="45" t="str">
        <f t="shared" si="17"/>
        <v>0</v>
      </c>
      <c r="U39" s="45" t="str">
        <f t="shared" si="18"/>
        <v>0</v>
      </c>
    </row>
    <row r="40" spans="1:21">
      <c r="A40" s="24" t="str">
        <f t="shared" si="12"/>
        <v/>
      </c>
      <c r="B40" s="40" t="str">
        <f t="shared" si="13"/>
        <v/>
      </c>
      <c r="C40" s="25" t="str">
        <f t="shared" si="3"/>
        <v/>
      </c>
      <c r="D40" s="129">
        <f>IF('Form - Part 2'!D$1318="","",'Form - Part 2'!D$1318)</f>
        <v>33</v>
      </c>
      <c r="E40" s="41" t="str">
        <f>IF('Form - Part 2'!E$1318="","",'Form - Part 2'!E$1318)</f>
        <v/>
      </c>
      <c r="F40" s="53" t="str">
        <f>'Form - Part 2'!$F$1318</f>
        <v>0</v>
      </c>
      <c r="G40" s="24">
        <f>SUMPRODUCT(0+('Form - Part 2'!$S$6:$S$2555),0+('Form - Part 2'!$C$6:$C$2555=Calculations_Ward!D40))</f>
        <v>0</v>
      </c>
      <c r="H40" s="42">
        <f t="shared" si="4"/>
        <v>0</v>
      </c>
      <c r="I40" s="24">
        <f>SUMPRODUCT(0+('Form - Part 2'!$R$6:$R$2555),0+('Form - Part 2'!$C$6:$C$2555=$D40))</f>
        <v>0</v>
      </c>
      <c r="J40" s="88">
        <f t="shared" ref="J40:J60" si="19">IF(G40= 0,0,I40/G40)</f>
        <v>0</v>
      </c>
      <c r="K40" s="44">
        <v>1</v>
      </c>
      <c r="L40" s="25">
        <f>SUMPRODUCT(0+('Form - Part 2'!J$6:J$2555="Yes"),0+('Form - Part 2'!$C$6:$C$2555=$D40))</f>
        <v>0</v>
      </c>
      <c r="M40" s="25">
        <f>SUMPRODUCT(0+('Form - Part 2'!K$6:K$2555="Yes"),0+('Form - Part 2'!$C$6:$C$2555=$D40))</f>
        <v>0</v>
      </c>
      <c r="N40" s="25">
        <f>SUMPRODUCT(0+('Form - Part 2'!L$6:L$2555="Yes"),0+('Form - Part 2'!$C$6:$C$2555=$D40))</f>
        <v>0</v>
      </c>
      <c r="O40" s="25">
        <f>SUMPRODUCT(0+('Form - Part 2'!M$6:M$2555="Yes"),0+('Form - Part 2'!$C$6:$C$2555=$D40))</f>
        <v>0</v>
      </c>
      <c r="P40" s="25">
        <f>SUMPRODUCT(0+('Form - Part 2'!N$6:N$2555="Yes"),0+('Form - Part 2'!$C$6:$C$2555=$D40))</f>
        <v>0</v>
      </c>
      <c r="Q40" s="45" t="str">
        <f t="shared" si="14"/>
        <v>0</v>
      </c>
      <c r="R40" s="45" t="str">
        <f t="shared" si="15"/>
        <v>0</v>
      </c>
      <c r="S40" s="45" t="str">
        <f t="shared" si="16"/>
        <v>0</v>
      </c>
      <c r="T40" s="45" t="str">
        <f t="shared" si="17"/>
        <v>0</v>
      </c>
      <c r="U40" s="45" t="str">
        <f t="shared" si="18"/>
        <v>0</v>
      </c>
    </row>
    <row r="41" spans="1:21">
      <c r="A41" s="24" t="str">
        <f t="shared" si="12"/>
        <v/>
      </c>
      <c r="B41" s="40" t="str">
        <f t="shared" si="13"/>
        <v/>
      </c>
      <c r="C41" s="25" t="str">
        <f t="shared" si="3"/>
        <v/>
      </c>
      <c r="D41" s="129">
        <f>IF('Form - Part 2'!D$1359="","",'Form - Part 2'!D$1359)</f>
        <v>34</v>
      </c>
      <c r="E41" s="41" t="str">
        <f>IF('Form - Part 2'!E$1359="","",'Form - Part 2'!E$1359)</f>
        <v/>
      </c>
      <c r="F41" s="53" t="str">
        <f>'Form - Part 2'!$F$1359</f>
        <v>0</v>
      </c>
      <c r="G41" s="24">
        <f>SUMPRODUCT(0+('Form - Part 2'!$S$6:$S$2555),0+('Form - Part 2'!$C$6:$C$2555=Calculations_Ward!D41))</f>
        <v>0</v>
      </c>
      <c r="H41" s="42">
        <f t="shared" si="4"/>
        <v>0</v>
      </c>
      <c r="I41" s="24">
        <f>SUMPRODUCT(0+('Form - Part 2'!$R$6:$R$2555),0+('Form - Part 2'!$C$6:$C$2555=$D41))</f>
        <v>0</v>
      </c>
      <c r="J41" s="88">
        <f t="shared" si="19"/>
        <v>0</v>
      </c>
      <c r="K41" s="44">
        <v>1</v>
      </c>
      <c r="L41" s="25">
        <f>SUMPRODUCT(0+('Form - Part 2'!J$6:J$2555="Yes"),0+('Form - Part 2'!$C$6:$C$2555=$D41))</f>
        <v>0</v>
      </c>
      <c r="M41" s="25">
        <f>SUMPRODUCT(0+('Form - Part 2'!K$6:K$2555="Yes"),0+('Form - Part 2'!$C$6:$C$2555=$D41))</f>
        <v>0</v>
      </c>
      <c r="N41" s="25">
        <f>SUMPRODUCT(0+('Form - Part 2'!L$6:L$2555="Yes"),0+('Form - Part 2'!$C$6:$C$2555=$D41))</f>
        <v>0</v>
      </c>
      <c r="O41" s="25">
        <f>SUMPRODUCT(0+('Form - Part 2'!M$6:M$2555="Yes"),0+('Form - Part 2'!$C$6:$C$2555=$D41))</f>
        <v>0</v>
      </c>
      <c r="P41" s="25">
        <f>SUMPRODUCT(0+('Form - Part 2'!N$6:N$2555="Yes"),0+('Form - Part 2'!$C$6:$C$2555=$D41))</f>
        <v>0</v>
      </c>
      <c r="Q41" s="45" t="str">
        <f t="shared" si="14"/>
        <v>0</v>
      </c>
      <c r="R41" s="45" t="str">
        <f t="shared" si="15"/>
        <v>0</v>
      </c>
      <c r="S41" s="45" t="str">
        <f t="shared" si="16"/>
        <v>0</v>
      </c>
      <c r="T41" s="45" t="str">
        <f t="shared" si="17"/>
        <v>0</v>
      </c>
      <c r="U41" s="45" t="str">
        <f t="shared" si="18"/>
        <v>0</v>
      </c>
    </row>
    <row r="42" spans="1:21">
      <c r="A42" s="24" t="str">
        <f t="shared" si="12"/>
        <v/>
      </c>
      <c r="B42" s="40" t="str">
        <f t="shared" si="13"/>
        <v/>
      </c>
      <c r="C42" s="25" t="str">
        <f t="shared" si="3"/>
        <v/>
      </c>
      <c r="D42" s="129">
        <f>IF('Form - Part 2'!D$1400="","",'Form - Part 2'!D$1400)</f>
        <v>35</v>
      </c>
      <c r="E42" s="41" t="str">
        <f>IF('Form - Part 2'!E$1400="","",'Form - Part 2'!E$1400)</f>
        <v/>
      </c>
      <c r="F42" s="53" t="str">
        <f>'Form - Part 2'!$F$1400</f>
        <v>0</v>
      </c>
      <c r="G42" s="24">
        <f>SUMPRODUCT(0+('Form - Part 2'!$S$6:$S$2555),0+('Form - Part 2'!$C$6:$C$2555=Calculations_Ward!D42))</f>
        <v>0</v>
      </c>
      <c r="H42" s="42">
        <f t="shared" si="4"/>
        <v>0</v>
      </c>
      <c r="I42" s="24">
        <f>SUMPRODUCT(0+('Form - Part 2'!$R$6:$R$2555),0+('Form - Part 2'!$C$6:$C$2555=$D42))</f>
        <v>0</v>
      </c>
      <c r="J42" s="88">
        <f t="shared" si="19"/>
        <v>0</v>
      </c>
      <c r="K42" s="44">
        <v>1</v>
      </c>
      <c r="L42" s="25">
        <f>SUMPRODUCT(0+('Form - Part 2'!J$6:J$2555="Yes"),0+('Form - Part 2'!$C$6:$C$2555=$D42))</f>
        <v>0</v>
      </c>
      <c r="M42" s="25">
        <f>SUMPRODUCT(0+('Form - Part 2'!K$6:K$2555="Yes"),0+('Form - Part 2'!$C$6:$C$2555=$D42))</f>
        <v>0</v>
      </c>
      <c r="N42" s="25">
        <f>SUMPRODUCT(0+('Form - Part 2'!L$6:L$2555="Yes"),0+('Form - Part 2'!$C$6:$C$2555=$D42))</f>
        <v>0</v>
      </c>
      <c r="O42" s="25">
        <f>SUMPRODUCT(0+('Form - Part 2'!M$6:M$2555="Yes"),0+('Form - Part 2'!$C$6:$C$2555=$D42))</f>
        <v>0</v>
      </c>
      <c r="P42" s="25">
        <f>SUMPRODUCT(0+('Form - Part 2'!N$6:N$2555="Yes"),0+('Form - Part 2'!$C$6:$C$2555=$D42))</f>
        <v>0</v>
      </c>
      <c r="Q42" s="45" t="str">
        <f t="shared" si="14"/>
        <v>0</v>
      </c>
      <c r="R42" s="45" t="str">
        <f t="shared" si="15"/>
        <v>0</v>
      </c>
      <c r="S42" s="45" t="str">
        <f t="shared" si="16"/>
        <v>0</v>
      </c>
      <c r="T42" s="45" t="str">
        <f t="shared" si="17"/>
        <v>0</v>
      </c>
      <c r="U42" s="45" t="str">
        <f t="shared" si="18"/>
        <v>0</v>
      </c>
    </row>
    <row r="43" spans="1:21">
      <c r="A43" s="24" t="str">
        <f t="shared" si="12"/>
        <v/>
      </c>
      <c r="B43" s="40" t="str">
        <f t="shared" si="13"/>
        <v/>
      </c>
      <c r="C43" s="25" t="str">
        <f t="shared" si="3"/>
        <v/>
      </c>
      <c r="D43" s="129">
        <f>IF('Form - Part 2'!D$1441="","",'Form - Part 2'!D$1441)</f>
        <v>36</v>
      </c>
      <c r="E43" s="41" t="str">
        <f>IF('Form - Part 2'!E$1441="","",'Form - Part 2'!E$1441)</f>
        <v/>
      </c>
      <c r="F43" s="53" t="str">
        <f>'Form - Part 2'!$F$1441</f>
        <v>0</v>
      </c>
      <c r="G43" s="24">
        <f>SUMPRODUCT(0+('Form - Part 2'!$S$6:$S$2555),0+('Form - Part 2'!$C$6:$C$2555=Calculations_Ward!D43))</f>
        <v>0</v>
      </c>
      <c r="H43" s="42">
        <f t="shared" si="4"/>
        <v>0</v>
      </c>
      <c r="I43" s="24">
        <f>SUMPRODUCT(0+('Form - Part 2'!$R$6:$R$2555),0+('Form - Part 2'!$C$6:$C$2555=$D43))</f>
        <v>0</v>
      </c>
      <c r="J43" s="88">
        <f t="shared" si="19"/>
        <v>0</v>
      </c>
      <c r="K43" s="44">
        <v>1</v>
      </c>
      <c r="L43" s="25">
        <f>SUMPRODUCT(0+('Form - Part 2'!J$6:J$2555="Yes"),0+('Form - Part 2'!$C$6:$C$2555=$D43))</f>
        <v>0</v>
      </c>
      <c r="M43" s="25">
        <f>SUMPRODUCT(0+('Form - Part 2'!K$6:K$2555="Yes"),0+('Form - Part 2'!$C$6:$C$2555=$D43))</f>
        <v>0</v>
      </c>
      <c r="N43" s="25">
        <f>SUMPRODUCT(0+('Form - Part 2'!L$6:L$2555="Yes"),0+('Form - Part 2'!$C$6:$C$2555=$D43))</f>
        <v>0</v>
      </c>
      <c r="O43" s="25">
        <f>SUMPRODUCT(0+('Form - Part 2'!M$6:M$2555="Yes"),0+('Form - Part 2'!$C$6:$C$2555=$D43))</f>
        <v>0</v>
      </c>
      <c r="P43" s="25">
        <f>SUMPRODUCT(0+('Form - Part 2'!N$6:N$2555="Yes"),0+('Form - Part 2'!$C$6:$C$2555=$D43))</f>
        <v>0</v>
      </c>
      <c r="Q43" s="45" t="str">
        <f t="shared" si="14"/>
        <v>0</v>
      </c>
      <c r="R43" s="45" t="str">
        <f t="shared" si="15"/>
        <v>0</v>
      </c>
      <c r="S43" s="45" t="str">
        <f t="shared" si="16"/>
        <v>0</v>
      </c>
      <c r="T43" s="45" t="str">
        <f t="shared" si="17"/>
        <v>0</v>
      </c>
      <c r="U43" s="45" t="str">
        <f t="shared" si="18"/>
        <v>0</v>
      </c>
    </row>
    <row r="44" spans="1:21">
      <c r="A44" s="24" t="str">
        <f t="shared" si="12"/>
        <v/>
      </c>
      <c r="B44" s="40" t="str">
        <f t="shared" si="13"/>
        <v/>
      </c>
      <c r="C44" s="25" t="str">
        <f t="shared" si="3"/>
        <v/>
      </c>
      <c r="D44" s="129">
        <f>IF('Form - Part 2'!D$1482="","",'Form - Part 2'!D$1482)</f>
        <v>37</v>
      </c>
      <c r="E44" s="41" t="str">
        <f>IF('Form - Part 2'!E$1482="","",'Form - Part 2'!E$1482)</f>
        <v/>
      </c>
      <c r="F44" s="53" t="str">
        <f>'Form - Part 2'!$F$1482</f>
        <v>0</v>
      </c>
      <c r="G44" s="24">
        <f>SUMPRODUCT(0+('Form - Part 2'!$S$6:$S$2555),0+('Form - Part 2'!$C$6:$C$2555=Calculations_Ward!D44))</f>
        <v>0</v>
      </c>
      <c r="H44" s="42">
        <f t="shared" si="4"/>
        <v>0</v>
      </c>
      <c r="I44" s="24">
        <f>SUMPRODUCT(0+('Form - Part 2'!$R$6:$R$2555),0+('Form - Part 2'!$C$6:$C$2555=$D44))</f>
        <v>0</v>
      </c>
      <c r="J44" s="88">
        <f t="shared" si="19"/>
        <v>0</v>
      </c>
      <c r="K44" s="44">
        <v>1</v>
      </c>
      <c r="L44" s="25">
        <f>SUMPRODUCT(0+('Form - Part 2'!J$6:J$2555="Yes"),0+('Form - Part 2'!$C$6:$C$2555=$D44))</f>
        <v>0</v>
      </c>
      <c r="M44" s="25">
        <f>SUMPRODUCT(0+('Form - Part 2'!K$6:K$2555="Yes"),0+('Form - Part 2'!$C$6:$C$2555=$D44))</f>
        <v>0</v>
      </c>
      <c r="N44" s="25">
        <f>SUMPRODUCT(0+('Form - Part 2'!L$6:L$2555="Yes"),0+('Form - Part 2'!$C$6:$C$2555=$D44))</f>
        <v>0</v>
      </c>
      <c r="O44" s="25">
        <f>SUMPRODUCT(0+('Form - Part 2'!M$6:M$2555="Yes"),0+('Form - Part 2'!$C$6:$C$2555=$D44))</f>
        <v>0</v>
      </c>
      <c r="P44" s="25">
        <f>SUMPRODUCT(0+('Form - Part 2'!N$6:N$2555="Yes"),0+('Form - Part 2'!$C$6:$C$2555=$D44))</f>
        <v>0</v>
      </c>
      <c r="Q44" s="45" t="str">
        <f t="shared" si="14"/>
        <v>0</v>
      </c>
      <c r="R44" s="45" t="str">
        <f t="shared" si="15"/>
        <v>0</v>
      </c>
      <c r="S44" s="45" t="str">
        <f t="shared" si="16"/>
        <v>0</v>
      </c>
      <c r="T44" s="45" t="str">
        <f t="shared" si="17"/>
        <v>0</v>
      </c>
      <c r="U44" s="45" t="str">
        <f t="shared" si="18"/>
        <v>0</v>
      </c>
    </row>
    <row r="45" spans="1:21">
      <c r="A45" s="24" t="str">
        <f t="shared" si="12"/>
        <v/>
      </c>
      <c r="B45" s="40" t="str">
        <f t="shared" si="13"/>
        <v/>
      </c>
      <c r="C45" s="25" t="str">
        <f t="shared" si="3"/>
        <v/>
      </c>
      <c r="D45" s="129">
        <f>IF('Form - Part 2'!D$1523="","",'Form - Part 2'!D$1523)</f>
        <v>38</v>
      </c>
      <c r="E45" s="41" t="str">
        <f>IF('Form - Part 2'!E$1523="","",'Form - Part 2'!E$1523)</f>
        <v/>
      </c>
      <c r="F45" s="53" t="str">
        <f>'Form - Part 2'!$F$1523</f>
        <v>0</v>
      </c>
      <c r="G45" s="24">
        <f>SUMPRODUCT(0+('Form - Part 2'!$S$6:$S$2555),0+('Form - Part 2'!$C$6:$C$2555=Calculations_Ward!D45))</f>
        <v>0</v>
      </c>
      <c r="H45" s="42">
        <f t="shared" si="4"/>
        <v>0</v>
      </c>
      <c r="I45" s="24">
        <f>SUMPRODUCT(0+('Form - Part 2'!$R$6:$R$2555),0+('Form - Part 2'!$C$6:$C$2555=$D45))</f>
        <v>0</v>
      </c>
      <c r="J45" s="88">
        <f t="shared" si="19"/>
        <v>0</v>
      </c>
      <c r="K45" s="44">
        <v>1</v>
      </c>
      <c r="L45" s="25">
        <f>SUMPRODUCT(0+('Form - Part 2'!J$6:J$2555="Yes"),0+('Form - Part 2'!$C$6:$C$2555=$D45))</f>
        <v>0</v>
      </c>
      <c r="M45" s="25">
        <f>SUMPRODUCT(0+('Form - Part 2'!K$6:K$2555="Yes"),0+('Form - Part 2'!$C$6:$C$2555=$D45))</f>
        <v>0</v>
      </c>
      <c r="N45" s="25">
        <f>SUMPRODUCT(0+('Form - Part 2'!L$6:L$2555="Yes"),0+('Form - Part 2'!$C$6:$C$2555=$D45))</f>
        <v>0</v>
      </c>
      <c r="O45" s="25">
        <f>SUMPRODUCT(0+('Form - Part 2'!M$6:M$2555="Yes"),0+('Form - Part 2'!$C$6:$C$2555=$D45))</f>
        <v>0</v>
      </c>
      <c r="P45" s="25">
        <f>SUMPRODUCT(0+('Form - Part 2'!N$6:N$2555="Yes"),0+('Form - Part 2'!$C$6:$C$2555=$D45))</f>
        <v>0</v>
      </c>
      <c r="Q45" s="45" t="str">
        <f t="shared" si="14"/>
        <v>0</v>
      </c>
      <c r="R45" s="45" t="str">
        <f t="shared" si="15"/>
        <v>0</v>
      </c>
      <c r="S45" s="45" t="str">
        <f t="shared" si="16"/>
        <v>0</v>
      </c>
      <c r="T45" s="45" t="str">
        <f t="shared" si="17"/>
        <v>0</v>
      </c>
      <c r="U45" s="45" t="str">
        <f t="shared" si="18"/>
        <v>0</v>
      </c>
    </row>
    <row r="46" spans="1:21">
      <c r="A46" s="24" t="str">
        <f t="shared" si="12"/>
        <v/>
      </c>
      <c r="B46" s="40" t="str">
        <f t="shared" si="13"/>
        <v/>
      </c>
      <c r="C46" s="25" t="str">
        <f t="shared" si="3"/>
        <v/>
      </c>
      <c r="D46" s="129">
        <f>IF('Form - Part 2'!D$1564="","",'Form - Part 2'!D$1564)</f>
        <v>39</v>
      </c>
      <c r="E46" s="41" t="str">
        <f>IF('Form - Part 2'!E$1564="","",'Form - Part 2'!E$1564)</f>
        <v/>
      </c>
      <c r="F46" s="53" t="str">
        <f>'Form - Part 2'!$F$1564</f>
        <v>0</v>
      </c>
      <c r="G46" s="24">
        <f>SUMPRODUCT(0+('Form - Part 2'!$S$6:$S$2555),0+('Form - Part 2'!$C$6:$C$2555=Calculations_Ward!D46))</f>
        <v>0</v>
      </c>
      <c r="H46" s="42">
        <f t="shared" si="4"/>
        <v>0</v>
      </c>
      <c r="I46" s="24">
        <f>SUMPRODUCT(0+('Form - Part 2'!$R$6:$R$2555),0+('Form - Part 2'!$C$6:$C$2555=$D46))</f>
        <v>0</v>
      </c>
      <c r="J46" s="88">
        <f t="shared" si="19"/>
        <v>0</v>
      </c>
      <c r="K46" s="44">
        <v>1</v>
      </c>
      <c r="L46" s="25">
        <f>SUMPRODUCT(0+('Form - Part 2'!J$6:J$2555="Yes"),0+('Form - Part 2'!$C$6:$C$2555=$D46))</f>
        <v>0</v>
      </c>
      <c r="M46" s="25">
        <f>SUMPRODUCT(0+('Form - Part 2'!K$6:K$2555="Yes"),0+('Form - Part 2'!$C$6:$C$2555=$D46))</f>
        <v>0</v>
      </c>
      <c r="N46" s="25">
        <f>SUMPRODUCT(0+('Form - Part 2'!L$6:L$2555="Yes"),0+('Form - Part 2'!$C$6:$C$2555=$D46))</f>
        <v>0</v>
      </c>
      <c r="O46" s="25">
        <f>SUMPRODUCT(0+('Form - Part 2'!M$6:M$2555="Yes"),0+('Form - Part 2'!$C$6:$C$2555=$D46))</f>
        <v>0</v>
      </c>
      <c r="P46" s="25">
        <f>SUMPRODUCT(0+('Form - Part 2'!N$6:N$2555="Yes"),0+('Form - Part 2'!$C$6:$C$2555=$D46))</f>
        <v>0</v>
      </c>
      <c r="Q46" s="45" t="str">
        <f t="shared" si="14"/>
        <v>0</v>
      </c>
      <c r="R46" s="45" t="str">
        <f t="shared" si="15"/>
        <v>0</v>
      </c>
      <c r="S46" s="45" t="str">
        <f t="shared" si="16"/>
        <v>0</v>
      </c>
      <c r="T46" s="45" t="str">
        <f t="shared" si="17"/>
        <v>0</v>
      </c>
      <c r="U46" s="45" t="str">
        <f t="shared" si="18"/>
        <v>0</v>
      </c>
    </row>
    <row r="47" spans="1:21">
      <c r="A47" s="24" t="str">
        <f t="shared" si="12"/>
        <v/>
      </c>
      <c r="B47" s="40" t="str">
        <f t="shared" si="13"/>
        <v/>
      </c>
      <c r="C47" s="25" t="str">
        <f t="shared" si="3"/>
        <v/>
      </c>
      <c r="D47" s="129">
        <f>IF('Form - Part 2'!D$1605="","",'Form - Part 2'!D$1605)</f>
        <v>40</v>
      </c>
      <c r="E47" s="41" t="str">
        <f>IF('Form - Part 2'!E$1605="","",'Form - Part 2'!E$1605)</f>
        <v/>
      </c>
      <c r="F47" s="53" t="str">
        <f>'Form - Part 2'!$F$1605</f>
        <v>0</v>
      </c>
      <c r="G47" s="24">
        <f>SUMPRODUCT(0+('Form - Part 2'!$S$6:$S$2555),0+('Form - Part 2'!$C$6:$C$2555=Calculations_Ward!D47))</f>
        <v>0</v>
      </c>
      <c r="H47" s="42">
        <f t="shared" si="4"/>
        <v>0</v>
      </c>
      <c r="I47" s="24">
        <f>SUMPRODUCT(0+('Form - Part 2'!$R$6:$R$2555),0+('Form - Part 2'!$C$6:$C$2555=$D47))</f>
        <v>0</v>
      </c>
      <c r="J47" s="88">
        <f t="shared" si="19"/>
        <v>0</v>
      </c>
      <c r="K47" s="44">
        <v>1</v>
      </c>
      <c r="L47" s="25">
        <f>SUMPRODUCT(0+('Form - Part 2'!J$6:J$2555="Yes"),0+('Form - Part 2'!$C$6:$C$2555=$D47))</f>
        <v>0</v>
      </c>
      <c r="M47" s="25">
        <f>SUMPRODUCT(0+('Form - Part 2'!K$6:K$2555="Yes"),0+('Form - Part 2'!$C$6:$C$2555=$D47))</f>
        <v>0</v>
      </c>
      <c r="N47" s="25">
        <f>SUMPRODUCT(0+('Form - Part 2'!L$6:L$2555="Yes"),0+('Form - Part 2'!$C$6:$C$2555=$D47))</f>
        <v>0</v>
      </c>
      <c r="O47" s="25">
        <f>SUMPRODUCT(0+('Form - Part 2'!M$6:M$2555="Yes"),0+('Form - Part 2'!$C$6:$C$2555=$D47))</f>
        <v>0</v>
      </c>
      <c r="P47" s="25">
        <f>SUMPRODUCT(0+('Form - Part 2'!N$6:N$2555="Yes"),0+('Form - Part 2'!$C$6:$C$2555=$D47))</f>
        <v>0</v>
      </c>
      <c r="Q47" s="45" t="str">
        <f t="shared" si="14"/>
        <v>0</v>
      </c>
      <c r="R47" s="45" t="str">
        <f t="shared" si="15"/>
        <v>0</v>
      </c>
      <c r="S47" s="45" t="str">
        <f t="shared" si="16"/>
        <v>0</v>
      </c>
      <c r="T47" s="45" t="str">
        <f t="shared" si="17"/>
        <v>0</v>
      </c>
      <c r="U47" s="45" t="str">
        <f t="shared" si="18"/>
        <v>0</v>
      </c>
    </row>
    <row r="48" spans="1:21">
      <c r="A48" s="24" t="str">
        <f t="shared" si="12"/>
        <v/>
      </c>
      <c r="B48" s="40" t="str">
        <f t="shared" si="13"/>
        <v/>
      </c>
      <c r="C48" s="25" t="str">
        <f t="shared" si="3"/>
        <v/>
      </c>
      <c r="D48" s="129">
        <f>IF('Form - Part 2'!D$1646="","",'Form - Part 2'!D$1646)</f>
        <v>41</v>
      </c>
      <c r="E48" s="41" t="str">
        <f>IF('Form - Part 2'!E$1646="","",'Form - Part 2'!E$1646)</f>
        <v/>
      </c>
      <c r="F48" s="53" t="str">
        <f>'Form - Part 2'!$F$1646</f>
        <v>0</v>
      </c>
      <c r="G48" s="24">
        <f>SUMPRODUCT(0+('Form - Part 2'!$S$6:$S$2555),0+('Form - Part 2'!$C$6:$C$2555=Calculations_Ward!D48))</f>
        <v>0</v>
      </c>
      <c r="H48" s="42">
        <f t="shared" si="4"/>
        <v>0</v>
      </c>
      <c r="I48" s="24">
        <f>SUMPRODUCT(0+('Form - Part 2'!$R$6:$R$2555),0+('Form - Part 2'!$C$6:$C$2555=$D48))</f>
        <v>0</v>
      </c>
      <c r="J48" s="88">
        <f t="shared" si="19"/>
        <v>0</v>
      </c>
      <c r="K48" s="44">
        <v>1</v>
      </c>
      <c r="L48" s="25">
        <f>SUMPRODUCT(0+('Form - Part 2'!J$6:J$2555="Yes"),0+('Form - Part 2'!$C$6:$C$2555=$D48))</f>
        <v>0</v>
      </c>
      <c r="M48" s="25">
        <f>SUMPRODUCT(0+('Form - Part 2'!K$6:K$2555="Yes"),0+('Form - Part 2'!$C$6:$C$2555=$D48))</f>
        <v>0</v>
      </c>
      <c r="N48" s="25">
        <f>SUMPRODUCT(0+('Form - Part 2'!L$6:L$2555="Yes"),0+('Form - Part 2'!$C$6:$C$2555=$D48))</f>
        <v>0</v>
      </c>
      <c r="O48" s="25">
        <f>SUMPRODUCT(0+('Form - Part 2'!M$6:M$2555="Yes"),0+('Form - Part 2'!$C$6:$C$2555=$D48))</f>
        <v>0</v>
      </c>
      <c r="P48" s="25">
        <f>SUMPRODUCT(0+('Form - Part 2'!N$6:N$2555="Yes"),0+('Form - Part 2'!$C$6:$C$2555=$D48))</f>
        <v>0</v>
      </c>
      <c r="Q48" s="45" t="str">
        <f t="shared" si="14"/>
        <v>0</v>
      </c>
      <c r="R48" s="45" t="str">
        <f t="shared" si="15"/>
        <v>0</v>
      </c>
      <c r="S48" s="45" t="str">
        <f t="shared" si="16"/>
        <v>0</v>
      </c>
      <c r="T48" s="45" t="str">
        <f t="shared" si="17"/>
        <v>0</v>
      </c>
      <c r="U48" s="45" t="str">
        <f t="shared" si="18"/>
        <v>0</v>
      </c>
    </row>
    <row r="49" spans="1:21">
      <c r="A49" s="24" t="str">
        <f t="shared" si="12"/>
        <v/>
      </c>
      <c r="B49" s="40" t="str">
        <f t="shared" si="13"/>
        <v/>
      </c>
      <c r="C49" s="25" t="str">
        <f t="shared" si="3"/>
        <v/>
      </c>
      <c r="D49" s="129">
        <f>IF('Form - Part 2'!D$1687="","",'Form - Part 2'!D$1687)</f>
        <v>42</v>
      </c>
      <c r="E49" s="41" t="str">
        <f>IF('Form - Part 2'!E$1687="","",'Form - Part 2'!E$1687)</f>
        <v/>
      </c>
      <c r="F49" s="53" t="str">
        <f>'Form - Part 2'!$F$1687</f>
        <v>0</v>
      </c>
      <c r="G49" s="24">
        <f>SUMPRODUCT(0+('Form - Part 2'!$S$6:$S$2555),0+('Form - Part 2'!$C$6:$C$2555=Calculations_Ward!D49))</f>
        <v>0</v>
      </c>
      <c r="H49" s="42">
        <f t="shared" si="4"/>
        <v>0</v>
      </c>
      <c r="I49" s="24">
        <f>SUMPRODUCT(0+('Form - Part 2'!$R$6:$R$2555),0+('Form - Part 2'!$C$6:$C$2555=$D49))</f>
        <v>0</v>
      </c>
      <c r="J49" s="88">
        <f t="shared" si="19"/>
        <v>0</v>
      </c>
      <c r="K49" s="44">
        <v>1</v>
      </c>
      <c r="L49" s="25">
        <f>SUMPRODUCT(0+('Form - Part 2'!J$6:J$2555="Yes"),0+('Form - Part 2'!$C$6:$C$2555=$D49))</f>
        <v>0</v>
      </c>
      <c r="M49" s="25">
        <f>SUMPRODUCT(0+('Form - Part 2'!K$6:K$2555="Yes"),0+('Form - Part 2'!$C$6:$C$2555=$D49))</f>
        <v>0</v>
      </c>
      <c r="N49" s="25">
        <f>SUMPRODUCT(0+('Form - Part 2'!L$6:L$2555="Yes"),0+('Form - Part 2'!$C$6:$C$2555=$D49))</f>
        <v>0</v>
      </c>
      <c r="O49" s="25">
        <f>SUMPRODUCT(0+('Form - Part 2'!M$6:M$2555="Yes"),0+('Form - Part 2'!$C$6:$C$2555=$D49))</f>
        <v>0</v>
      </c>
      <c r="P49" s="25">
        <f>SUMPRODUCT(0+('Form - Part 2'!N$6:N$2555="Yes"),0+('Form - Part 2'!$C$6:$C$2555=$D49))</f>
        <v>0</v>
      </c>
      <c r="Q49" s="45" t="str">
        <f t="shared" si="14"/>
        <v>0</v>
      </c>
      <c r="R49" s="45" t="str">
        <f t="shared" si="15"/>
        <v>0</v>
      </c>
      <c r="S49" s="45" t="str">
        <f t="shared" si="16"/>
        <v>0</v>
      </c>
      <c r="T49" s="45" t="str">
        <f t="shared" si="17"/>
        <v>0</v>
      </c>
      <c r="U49" s="45" t="str">
        <f t="shared" si="18"/>
        <v>0</v>
      </c>
    </row>
    <row r="50" spans="1:21">
      <c r="A50" s="24" t="str">
        <f t="shared" si="12"/>
        <v/>
      </c>
      <c r="B50" s="40" t="str">
        <f t="shared" si="13"/>
        <v/>
      </c>
      <c r="C50" s="25" t="str">
        <f t="shared" si="3"/>
        <v/>
      </c>
      <c r="D50" s="129">
        <f>IF('Form - Part 2'!D$1728="","",'Form - Part 2'!D$1728)</f>
        <v>43</v>
      </c>
      <c r="E50" s="41" t="str">
        <f>IF('Form - Part 2'!E$1728="","",'Form - Part 2'!E$1728)</f>
        <v/>
      </c>
      <c r="F50" s="53" t="str">
        <f>'Form - Part 2'!$F$1728</f>
        <v>0</v>
      </c>
      <c r="G50" s="24">
        <f>SUMPRODUCT(0+('Form - Part 2'!$S$6:$S$2555),0+('Form - Part 2'!$C$6:$C$2555=Calculations_Ward!D50))</f>
        <v>0</v>
      </c>
      <c r="H50" s="42">
        <f t="shared" si="4"/>
        <v>0</v>
      </c>
      <c r="I50" s="24">
        <f>SUMPRODUCT(0+('Form - Part 2'!$R$6:$R$2555),0+('Form - Part 2'!$C$6:$C$2555=$D50))</f>
        <v>0</v>
      </c>
      <c r="J50" s="88">
        <f t="shared" si="19"/>
        <v>0</v>
      </c>
      <c r="K50" s="44">
        <v>1</v>
      </c>
      <c r="L50" s="25">
        <f>SUMPRODUCT(0+('Form - Part 2'!J$6:J$2555="Yes"),0+('Form - Part 2'!$C$6:$C$2555=$D50))</f>
        <v>0</v>
      </c>
      <c r="M50" s="25">
        <f>SUMPRODUCT(0+('Form - Part 2'!K$6:K$2555="Yes"),0+('Form - Part 2'!$C$6:$C$2555=$D50))</f>
        <v>0</v>
      </c>
      <c r="N50" s="25">
        <f>SUMPRODUCT(0+('Form - Part 2'!L$6:L$2555="Yes"),0+('Form - Part 2'!$C$6:$C$2555=$D50))</f>
        <v>0</v>
      </c>
      <c r="O50" s="25">
        <f>SUMPRODUCT(0+('Form - Part 2'!M$6:M$2555="Yes"),0+('Form - Part 2'!$C$6:$C$2555=$D50))</f>
        <v>0</v>
      </c>
      <c r="P50" s="25">
        <f>SUMPRODUCT(0+('Form - Part 2'!N$6:N$2555="Yes"),0+('Form - Part 2'!$C$6:$C$2555=$D50))</f>
        <v>0</v>
      </c>
      <c r="Q50" s="45" t="str">
        <f t="shared" si="14"/>
        <v>0</v>
      </c>
      <c r="R50" s="45" t="str">
        <f t="shared" si="15"/>
        <v>0</v>
      </c>
      <c r="S50" s="45" t="str">
        <f t="shared" si="16"/>
        <v>0</v>
      </c>
      <c r="T50" s="45" t="str">
        <f t="shared" si="17"/>
        <v>0</v>
      </c>
      <c r="U50" s="45" t="str">
        <f t="shared" si="18"/>
        <v>0</v>
      </c>
    </row>
    <row r="51" spans="1:21">
      <c r="A51" s="24" t="str">
        <f t="shared" si="12"/>
        <v/>
      </c>
      <c r="B51" s="40" t="str">
        <f t="shared" si="13"/>
        <v/>
      </c>
      <c r="C51" s="25" t="str">
        <f t="shared" si="3"/>
        <v/>
      </c>
      <c r="D51" s="129">
        <f>IF('Form - Part 2'!D$1769="","",'Form - Part 2'!D$1769)</f>
        <v>44</v>
      </c>
      <c r="E51" s="41" t="str">
        <f>IF('Form - Part 2'!E$1769="","",'Form - Part 2'!E$1769)</f>
        <v/>
      </c>
      <c r="F51" s="53" t="str">
        <f>'Form - Part 2'!$F$1769</f>
        <v>0</v>
      </c>
      <c r="G51" s="24">
        <f>SUMPRODUCT(0+('Form - Part 2'!$S$6:$S$2555),0+('Form - Part 2'!$C$6:$C$2555=Calculations_Ward!D51))</f>
        <v>0</v>
      </c>
      <c r="H51" s="42">
        <f t="shared" si="4"/>
        <v>0</v>
      </c>
      <c r="I51" s="24">
        <f>SUMPRODUCT(0+('Form - Part 2'!$R$6:$R$2555),0+('Form - Part 2'!$C$6:$C$2555=$D51))</f>
        <v>0</v>
      </c>
      <c r="J51" s="88">
        <f t="shared" si="19"/>
        <v>0</v>
      </c>
      <c r="K51" s="44">
        <v>1</v>
      </c>
      <c r="L51" s="25">
        <f>SUMPRODUCT(0+('Form - Part 2'!J$6:J$2555="Yes"),0+('Form - Part 2'!$C$6:$C$2555=$D51))</f>
        <v>0</v>
      </c>
      <c r="M51" s="25">
        <f>SUMPRODUCT(0+('Form - Part 2'!K$6:K$2555="Yes"),0+('Form - Part 2'!$C$6:$C$2555=$D51))</f>
        <v>0</v>
      </c>
      <c r="N51" s="25">
        <f>SUMPRODUCT(0+('Form - Part 2'!L$6:L$2555="Yes"),0+('Form - Part 2'!$C$6:$C$2555=$D51))</f>
        <v>0</v>
      </c>
      <c r="O51" s="25">
        <f>SUMPRODUCT(0+('Form - Part 2'!M$6:M$2555="Yes"),0+('Form - Part 2'!$C$6:$C$2555=$D51))</f>
        <v>0</v>
      </c>
      <c r="P51" s="25">
        <f>SUMPRODUCT(0+('Form - Part 2'!N$6:N$2555="Yes"),0+('Form - Part 2'!$C$6:$C$2555=$D51))</f>
        <v>0</v>
      </c>
      <c r="Q51" s="45" t="str">
        <f t="shared" si="14"/>
        <v>0</v>
      </c>
      <c r="R51" s="45" t="str">
        <f t="shared" si="15"/>
        <v>0</v>
      </c>
      <c r="S51" s="45" t="str">
        <f t="shared" si="16"/>
        <v>0</v>
      </c>
      <c r="T51" s="45" t="str">
        <f t="shared" si="17"/>
        <v>0</v>
      </c>
      <c r="U51" s="45" t="str">
        <f t="shared" si="18"/>
        <v>0</v>
      </c>
    </row>
    <row r="52" spans="1:21">
      <c r="A52" s="24" t="str">
        <f t="shared" si="12"/>
        <v/>
      </c>
      <c r="B52" s="40" t="str">
        <f t="shared" si="13"/>
        <v/>
      </c>
      <c r="C52" s="25" t="str">
        <f t="shared" si="3"/>
        <v/>
      </c>
      <c r="D52" s="129">
        <f>IF('Form - Part 2'!D$1810="","",'Form - Part 2'!D$1810)</f>
        <v>45</v>
      </c>
      <c r="E52" s="41" t="str">
        <f>IF('Form - Part 2'!E$1810="","",'Form - Part 2'!E$1810)</f>
        <v/>
      </c>
      <c r="F52" s="53" t="str">
        <f>'Form - Part 2'!$F$1810</f>
        <v>0</v>
      </c>
      <c r="G52" s="24">
        <f>SUMPRODUCT(0+('Form - Part 2'!$S$6:$S$2555),0+('Form - Part 2'!$C$6:$C$2555=Calculations_Ward!D52))</f>
        <v>0</v>
      </c>
      <c r="H52" s="42">
        <f t="shared" si="4"/>
        <v>0</v>
      </c>
      <c r="I52" s="24">
        <f>SUMPRODUCT(0+('Form - Part 2'!$R$6:$R$2555),0+('Form - Part 2'!$C$6:$C$2555=$D52))</f>
        <v>0</v>
      </c>
      <c r="J52" s="88">
        <f t="shared" si="19"/>
        <v>0</v>
      </c>
      <c r="K52" s="44">
        <v>1</v>
      </c>
      <c r="L52" s="25">
        <f>SUMPRODUCT(0+('Form - Part 2'!J$6:J$2555="Yes"),0+('Form - Part 2'!$C$6:$C$2555=$D52))</f>
        <v>0</v>
      </c>
      <c r="M52" s="25">
        <f>SUMPRODUCT(0+('Form - Part 2'!K$6:K$2555="Yes"),0+('Form - Part 2'!$C$6:$C$2555=$D52))</f>
        <v>0</v>
      </c>
      <c r="N52" s="25">
        <f>SUMPRODUCT(0+('Form - Part 2'!L$6:L$2555="Yes"),0+('Form - Part 2'!$C$6:$C$2555=$D52))</f>
        <v>0</v>
      </c>
      <c r="O52" s="25">
        <f>SUMPRODUCT(0+('Form - Part 2'!M$6:M$2555="Yes"),0+('Form - Part 2'!$C$6:$C$2555=$D52))</f>
        <v>0</v>
      </c>
      <c r="P52" s="25">
        <f>SUMPRODUCT(0+('Form - Part 2'!N$6:N$2555="Yes"),0+('Form - Part 2'!$C$6:$C$2555=$D52))</f>
        <v>0</v>
      </c>
      <c r="Q52" s="45" t="str">
        <f t="shared" si="14"/>
        <v>0</v>
      </c>
      <c r="R52" s="45" t="str">
        <f t="shared" si="15"/>
        <v>0</v>
      </c>
      <c r="S52" s="45" t="str">
        <f t="shared" si="16"/>
        <v>0</v>
      </c>
      <c r="T52" s="45" t="str">
        <f t="shared" si="17"/>
        <v>0</v>
      </c>
      <c r="U52" s="45" t="str">
        <f t="shared" si="18"/>
        <v>0</v>
      </c>
    </row>
    <row r="53" spans="1:21">
      <c r="A53" s="24" t="str">
        <f t="shared" si="12"/>
        <v/>
      </c>
      <c r="B53" s="40" t="str">
        <f t="shared" si="13"/>
        <v/>
      </c>
      <c r="C53" s="25" t="str">
        <f t="shared" si="3"/>
        <v/>
      </c>
      <c r="D53" s="129">
        <f>IF('Form - Part 2'!D$1851="","",'Form - Part 2'!D$1851)</f>
        <v>46</v>
      </c>
      <c r="E53" s="41" t="str">
        <f>IF('Form - Part 2'!E$1851="","",'Form - Part 2'!E$1851)</f>
        <v/>
      </c>
      <c r="F53" s="53" t="str">
        <f>'Form - Part 2'!$F$1851</f>
        <v>0</v>
      </c>
      <c r="G53" s="24">
        <f>SUMPRODUCT(0+('Form - Part 2'!$S$6:$S$2555),0+('Form - Part 2'!$C$6:$C$2555=Calculations_Ward!D53))</f>
        <v>0</v>
      </c>
      <c r="H53" s="42">
        <f t="shared" si="4"/>
        <v>0</v>
      </c>
      <c r="I53" s="24">
        <f>SUMPRODUCT(0+('Form - Part 2'!$R$6:$R$2555),0+('Form - Part 2'!$C$6:$C$2555=$D53))</f>
        <v>0</v>
      </c>
      <c r="J53" s="88">
        <f t="shared" si="19"/>
        <v>0</v>
      </c>
      <c r="K53" s="44">
        <v>1</v>
      </c>
      <c r="L53" s="25">
        <f>SUMPRODUCT(0+('Form - Part 2'!J$6:J$2555="Yes"),0+('Form - Part 2'!$C$6:$C$2555=$D53))</f>
        <v>0</v>
      </c>
      <c r="M53" s="25">
        <f>SUMPRODUCT(0+('Form - Part 2'!K$6:K$2555="Yes"),0+('Form - Part 2'!$C$6:$C$2555=$D53))</f>
        <v>0</v>
      </c>
      <c r="N53" s="25">
        <f>SUMPRODUCT(0+('Form - Part 2'!L$6:L$2555="Yes"),0+('Form - Part 2'!$C$6:$C$2555=$D53))</f>
        <v>0</v>
      </c>
      <c r="O53" s="25">
        <f>SUMPRODUCT(0+('Form - Part 2'!M$6:M$2555="Yes"),0+('Form - Part 2'!$C$6:$C$2555=$D53))</f>
        <v>0</v>
      </c>
      <c r="P53" s="25">
        <f>SUMPRODUCT(0+('Form - Part 2'!N$6:N$2555="Yes"),0+('Form - Part 2'!$C$6:$C$2555=$D53))</f>
        <v>0</v>
      </c>
      <c r="Q53" s="45" t="str">
        <f t="shared" si="14"/>
        <v>0</v>
      </c>
      <c r="R53" s="45" t="str">
        <f t="shared" si="15"/>
        <v>0</v>
      </c>
      <c r="S53" s="45" t="str">
        <f t="shared" si="16"/>
        <v>0</v>
      </c>
      <c r="T53" s="45" t="str">
        <f t="shared" si="17"/>
        <v>0</v>
      </c>
      <c r="U53" s="45" t="str">
        <f t="shared" si="18"/>
        <v>0</v>
      </c>
    </row>
    <row r="54" spans="1:21">
      <c r="A54" s="24" t="str">
        <f t="shared" si="12"/>
        <v/>
      </c>
      <c r="B54" s="40" t="str">
        <f t="shared" si="13"/>
        <v/>
      </c>
      <c r="C54" s="25" t="str">
        <f t="shared" si="3"/>
        <v/>
      </c>
      <c r="D54" s="129">
        <f>IF('Form - Part 2'!D$1892="","",'Form - Part 2'!D$1892)</f>
        <v>47</v>
      </c>
      <c r="E54" s="41" t="str">
        <f>IF('Form - Part 2'!E$1892="","",'Form - Part 2'!E$1892)</f>
        <v/>
      </c>
      <c r="F54" s="53" t="str">
        <f>'Form - Part 2'!$F$1892</f>
        <v>0</v>
      </c>
      <c r="G54" s="24">
        <f>SUMPRODUCT(0+('Form - Part 2'!$S$6:$S$2555),0+('Form - Part 2'!$C$6:$C$2555=Calculations_Ward!D54))</f>
        <v>0</v>
      </c>
      <c r="H54" s="42">
        <f t="shared" si="4"/>
        <v>0</v>
      </c>
      <c r="I54" s="24">
        <f>SUMPRODUCT(0+('Form - Part 2'!$R$6:$R$2555),0+('Form - Part 2'!$C$6:$C$2555=$D54))</f>
        <v>0</v>
      </c>
      <c r="J54" s="88">
        <f t="shared" si="19"/>
        <v>0</v>
      </c>
      <c r="K54" s="44">
        <v>1</v>
      </c>
      <c r="L54" s="25">
        <f>SUMPRODUCT(0+('Form - Part 2'!J$6:J$2555="Yes"),0+('Form - Part 2'!$C$6:$C$2555=$D54))</f>
        <v>0</v>
      </c>
      <c r="M54" s="25">
        <f>SUMPRODUCT(0+('Form - Part 2'!K$6:K$2555="Yes"),0+('Form - Part 2'!$C$6:$C$2555=$D54))</f>
        <v>0</v>
      </c>
      <c r="N54" s="25">
        <f>SUMPRODUCT(0+('Form - Part 2'!L$6:L$2555="Yes"),0+('Form - Part 2'!$C$6:$C$2555=$D54))</f>
        <v>0</v>
      </c>
      <c r="O54" s="25">
        <f>SUMPRODUCT(0+('Form - Part 2'!M$6:M$2555="Yes"),0+('Form - Part 2'!$C$6:$C$2555=$D54))</f>
        <v>0</v>
      </c>
      <c r="P54" s="25">
        <f>SUMPRODUCT(0+('Form - Part 2'!N$6:N$2555="Yes"),0+('Form - Part 2'!$C$6:$C$2555=$D54))</f>
        <v>0</v>
      </c>
      <c r="Q54" s="45" t="str">
        <f t="shared" si="14"/>
        <v>0</v>
      </c>
      <c r="R54" s="45" t="str">
        <f t="shared" si="15"/>
        <v>0</v>
      </c>
      <c r="S54" s="45" t="str">
        <f t="shared" si="16"/>
        <v>0</v>
      </c>
      <c r="T54" s="45" t="str">
        <f t="shared" si="17"/>
        <v>0</v>
      </c>
      <c r="U54" s="45" t="str">
        <f t="shared" si="18"/>
        <v>0</v>
      </c>
    </row>
    <row r="55" spans="1:21">
      <c r="A55" s="24" t="str">
        <f t="shared" si="12"/>
        <v/>
      </c>
      <c r="B55" s="40" t="str">
        <f t="shared" si="13"/>
        <v/>
      </c>
      <c r="C55" s="25" t="str">
        <f t="shared" si="3"/>
        <v/>
      </c>
      <c r="D55" s="129">
        <f>IF('Form - Part 2'!D$1933="","",'Form - Part 2'!D$1933)</f>
        <v>48</v>
      </c>
      <c r="E55" s="41" t="str">
        <f>IF('Form - Part 2'!E$1933="","",'Form - Part 2'!E$1933)</f>
        <v/>
      </c>
      <c r="F55" s="53" t="str">
        <f>'Form - Part 2'!$F$1933</f>
        <v>0</v>
      </c>
      <c r="G55" s="24">
        <f>SUMPRODUCT(0+('Form - Part 2'!$S$6:$S$2555),0+('Form - Part 2'!$C$6:$C$2555=Calculations_Ward!D55))</f>
        <v>0</v>
      </c>
      <c r="H55" s="42">
        <f t="shared" si="4"/>
        <v>0</v>
      </c>
      <c r="I55" s="24">
        <f>SUMPRODUCT(0+('Form - Part 2'!$R$6:$R$2555),0+('Form - Part 2'!$C$6:$C$2555=$D55))</f>
        <v>0</v>
      </c>
      <c r="J55" s="88">
        <f t="shared" si="19"/>
        <v>0</v>
      </c>
      <c r="K55" s="44">
        <v>1</v>
      </c>
      <c r="L55" s="25">
        <f>SUMPRODUCT(0+('Form - Part 2'!J$6:J$2555="Yes"),0+('Form - Part 2'!$C$6:$C$2555=$D55))</f>
        <v>0</v>
      </c>
      <c r="M55" s="25">
        <f>SUMPRODUCT(0+('Form - Part 2'!K$6:K$2555="Yes"),0+('Form - Part 2'!$C$6:$C$2555=$D55))</f>
        <v>0</v>
      </c>
      <c r="N55" s="25">
        <f>SUMPRODUCT(0+('Form - Part 2'!L$6:L$2555="Yes"),0+('Form - Part 2'!$C$6:$C$2555=$D55))</f>
        <v>0</v>
      </c>
      <c r="O55" s="25">
        <f>SUMPRODUCT(0+('Form - Part 2'!M$6:M$2555="Yes"),0+('Form - Part 2'!$C$6:$C$2555=$D55))</f>
        <v>0</v>
      </c>
      <c r="P55" s="25">
        <f>SUMPRODUCT(0+('Form - Part 2'!N$6:N$2555="Yes"),0+('Form - Part 2'!$C$6:$C$2555=$D55))</f>
        <v>0</v>
      </c>
      <c r="Q55" s="45" t="str">
        <f t="shared" si="14"/>
        <v>0</v>
      </c>
      <c r="R55" s="45" t="str">
        <f t="shared" si="15"/>
        <v>0</v>
      </c>
      <c r="S55" s="45" t="str">
        <f t="shared" si="16"/>
        <v>0</v>
      </c>
      <c r="T55" s="45" t="str">
        <f t="shared" si="17"/>
        <v>0</v>
      </c>
      <c r="U55" s="45" t="str">
        <f t="shared" si="18"/>
        <v>0</v>
      </c>
    </row>
    <row r="56" spans="1:21">
      <c r="A56" s="24" t="str">
        <f t="shared" si="12"/>
        <v/>
      </c>
      <c r="B56" s="40" t="str">
        <f t="shared" si="13"/>
        <v/>
      </c>
      <c r="C56" s="25" t="str">
        <f t="shared" si="3"/>
        <v/>
      </c>
      <c r="D56" s="129">
        <f>IF('Form - Part 2'!D$1974="","",'Form - Part 2'!D$1974)</f>
        <v>49</v>
      </c>
      <c r="E56" s="41" t="str">
        <f>IF('Form - Part 2'!E$1974="","",'Form - Part 2'!E$1974)</f>
        <v/>
      </c>
      <c r="F56" s="53" t="str">
        <f>'Form - Part 2'!$F$1974</f>
        <v>0</v>
      </c>
      <c r="G56" s="24">
        <f>SUMPRODUCT(0+('Form - Part 2'!$S$6:$S$2555),0+('Form - Part 2'!$C$6:$C$2555=Calculations_Ward!D56))</f>
        <v>0</v>
      </c>
      <c r="H56" s="42">
        <f t="shared" si="4"/>
        <v>0</v>
      </c>
      <c r="I56" s="24">
        <f>SUMPRODUCT(0+('Form - Part 2'!$R$6:$R$2555),0+('Form - Part 2'!$C$6:$C$2555=$D56))</f>
        <v>0</v>
      </c>
      <c r="J56" s="88">
        <f t="shared" si="19"/>
        <v>0</v>
      </c>
      <c r="K56" s="44">
        <v>1</v>
      </c>
      <c r="L56" s="25">
        <f>SUMPRODUCT(0+('Form - Part 2'!J$6:J$2555="Yes"),0+('Form - Part 2'!$C$6:$C$2555=$D56))</f>
        <v>0</v>
      </c>
      <c r="M56" s="25">
        <f>SUMPRODUCT(0+('Form - Part 2'!K$6:K$2555="Yes"),0+('Form - Part 2'!$C$6:$C$2555=$D56))</f>
        <v>0</v>
      </c>
      <c r="N56" s="25">
        <f>SUMPRODUCT(0+('Form - Part 2'!L$6:L$2555="Yes"),0+('Form - Part 2'!$C$6:$C$2555=$D56))</f>
        <v>0</v>
      </c>
      <c r="O56" s="25">
        <f>SUMPRODUCT(0+('Form - Part 2'!M$6:M$2555="Yes"),0+('Form - Part 2'!$C$6:$C$2555=$D56))</f>
        <v>0</v>
      </c>
      <c r="P56" s="25">
        <f>SUMPRODUCT(0+('Form - Part 2'!N$6:N$2555="Yes"),0+('Form - Part 2'!$C$6:$C$2555=$D56))</f>
        <v>0</v>
      </c>
      <c r="Q56" s="45" t="str">
        <f t="shared" si="14"/>
        <v>0</v>
      </c>
      <c r="R56" s="45" t="str">
        <f t="shared" si="15"/>
        <v>0</v>
      </c>
      <c r="S56" s="45" t="str">
        <f t="shared" si="16"/>
        <v>0</v>
      </c>
      <c r="T56" s="45" t="str">
        <f t="shared" si="17"/>
        <v>0</v>
      </c>
      <c r="U56" s="45" t="str">
        <f t="shared" si="18"/>
        <v>0</v>
      </c>
    </row>
    <row r="57" spans="1:21">
      <c r="A57" s="24" t="str">
        <f t="shared" si="12"/>
        <v/>
      </c>
      <c r="B57" s="40" t="str">
        <f t="shared" si="13"/>
        <v/>
      </c>
      <c r="C57" s="25" t="str">
        <f t="shared" si="3"/>
        <v/>
      </c>
      <c r="D57" s="129">
        <f>IF('Form - Part 2'!D$2015="","",'Form - Part 2'!D$2015)</f>
        <v>50</v>
      </c>
      <c r="E57" s="41" t="str">
        <f>IF('Form - Part 2'!E$2015="","",'Form - Part 2'!E$2015)</f>
        <v/>
      </c>
      <c r="F57" s="53" t="str">
        <f>'Form - Part 2'!$F$2015</f>
        <v>0</v>
      </c>
      <c r="G57" s="24">
        <f>SUMPRODUCT(0+('Form - Part 2'!$S$6:$S$2555),0+('Form - Part 2'!$C$6:$C$2555=Calculations_Ward!D57))</f>
        <v>0</v>
      </c>
      <c r="H57" s="42">
        <f t="shared" si="4"/>
        <v>0</v>
      </c>
      <c r="I57" s="24">
        <f>SUMPRODUCT(0+('Form - Part 2'!$R$6:$R$2555),0+('Form - Part 2'!$C$6:$C$2555=$D57))</f>
        <v>0</v>
      </c>
      <c r="J57" s="88">
        <f t="shared" si="19"/>
        <v>0</v>
      </c>
      <c r="K57" s="44">
        <v>1</v>
      </c>
      <c r="L57" s="25">
        <f>SUMPRODUCT(0+('Form - Part 2'!J$6:J$2555="Yes"),0+('Form - Part 2'!$C$6:$C$2555=$D57))</f>
        <v>0</v>
      </c>
      <c r="M57" s="25">
        <f>SUMPRODUCT(0+('Form - Part 2'!K$6:K$2555="Yes"),0+('Form - Part 2'!$C$6:$C$2555=$D57))</f>
        <v>0</v>
      </c>
      <c r="N57" s="25">
        <f>SUMPRODUCT(0+('Form - Part 2'!L$6:L$2555="Yes"),0+('Form - Part 2'!$C$6:$C$2555=$D57))</f>
        <v>0</v>
      </c>
      <c r="O57" s="25">
        <f>SUMPRODUCT(0+('Form - Part 2'!M$6:M$2555="Yes"),0+('Form - Part 2'!$C$6:$C$2555=$D57))</f>
        <v>0</v>
      </c>
      <c r="P57" s="25">
        <f>SUMPRODUCT(0+('Form - Part 2'!N$6:N$2555="Yes"),0+('Form - Part 2'!$C$6:$C$2555=$D57))</f>
        <v>0</v>
      </c>
      <c r="Q57" s="45" t="str">
        <f t="shared" si="14"/>
        <v>0</v>
      </c>
      <c r="R57" s="45" t="str">
        <f t="shared" si="15"/>
        <v>0</v>
      </c>
      <c r="S57" s="45" t="str">
        <f t="shared" si="16"/>
        <v>0</v>
      </c>
      <c r="T57" s="45" t="str">
        <f t="shared" si="17"/>
        <v>0</v>
      </c>
      <c r="U57" s="45" t="str">
        <f t="shared" si="18"/>
        <v>0</v>
      </c>
    </row>
    <row r="58" spans="1:21">
      <c r="A58" s="24" t="str">
        <f t="shared" si="12"/>
        <v/>
      </c>
      <c r="B58" s="40" t="str">
        <f t="shared" si="13"/>
        <v/>
      </c>
      <c r="C58" s="25" t="str">
        <f t="shared" si="3"/>
        <v/>
      </c>
      <c r="D58" s="129">
        <f>IF('Form - Part 2'!D$2056="","",'Form - Part 2'!D$2056)</f>
        <v>51</v>
      </c>
      <c r="E58" s="41" t="str">
        <f>IF('Form - Part 2'!E$2056="","",'Form - Part 2'!E$2056)</f>
        <v/>
      </c>
      <c r="F58" s="53" t="str">
        <f>'Form - Part 2'!$F$2056</f>
        <v>0</v>
      </c>
      <c r="G58" s="24">
        <f>SUMPRODUCT(0+('Form - Part 2'!$S$6:$S$2555),0+('Form - Part 2'!$C$6:$C$2555=Calculations_Ward!D58))</f>
        <v>0</v>
      </c>
      <c r="H58" s="42">
        <f t="shared" si="4"/>
        <v>0</v>
      </c>
      <c r="I58" s="24">
        <f>SUMPRODUCT(0+('Form - Part 2'!$R$6:$R$2555),0+('Form - Part 2'!$C$6:$C$2555=$D58))</f>
        <v>0</v>
      </c>
      <c r="J58" s="88">
        <f t="shared" si="19"/>
        <v>0</v>
      </c>
      <c r="K58" s="44">
        <v>1</v>
      </c>
      <c r="L58" s="25">
        <f>SUMPRODUCT(0+('Form - Part 2'!J$6:J$2555="Yes"),0+('Form - Part 2'!$C$6:$C$2555=$D58))</f>
        <v>0</v>
      </c>
      <c r="M58" s="25">
        <f>SUMPRODUCT(0+('Form - Part 2'!K$6:K$2555="Yes"),0+('Form - Part 2'!$C$6:$C$2555=$D58))</f>
        <v>0</v>
      </c>
      <c r="N58" s="25">
        <f>SUMPRODUCT(0+('Form - Part 2'!L$6:L$2555="Yes"),0+('Form - Part 2'!$C$6:$C$2555=$D58))</f>
        <v>0</v>
      </c>
      <c r="O58" s="25">
        <f>SUMPRODUCT(0+('Form - Part 2'!M$6:M$2555="Yes"),0+('Form - Part 2'!$C$6:$C$2555=$D58))</f>
        <v>0</v>
      </c>
      <c r="P58" s="25">
        <f>SUMPRODUCT(0+('Form - Part 2'!N$6:N$2555="Yes"),0+('Form - Part 2'!$C$6:$C$2555=$D58))</f>
        <v>0</v>
      </c>
      <c r="Q58" s="45" t="str">
        <f t="shared" si="14"/>
        <v>0</v>
      </c>
      <c r="R58" s="45" t="str">
        <f t="shared" si="15"/>
        <v>0</v>
      </c>
      <c r="S58" s="45" t="str">
        <f t="shared" si="16"/>
        <v>0</v>
      </c>
      <c r="T58" s="45" t="str">
        <f t="shared" si="17"/>
        <v>0</v>
      </c>
      <c r="U58" s="45" t="str">
        <f t="shared" si="18"/>
        <v>0</v>
      </c>
    </row>
    <row r="59" spans="1:21" s="51" customFormat="1">
      <c r="A59" s="24" t="str">
        <f t="shared" si="12"/>
        <v/>
      </c>
      <c r="B59" s="40" t="str">
        <f t="shared" si="13"/>
        <v/>
      </c>
      <c r="C59" s="25" t="str">
        <f t="shared" si="3"/>
        <v/>
      </c>
      <c r="D59" s="129">
        <f>IF('Form - Part 2'!D$2097="","",'Form - Part 2'!D$2097)</f>
        <v>52</v>
      </c>
      <c r="E59" s="41" t="str">
        <f>IF('Form - Part 2'!E$2097="","",'Form - Part 2'!E$2097)</f>
        <v/>
      </c>
      <c r="F59" s="53" t="str">
        <f>'Form - Part 2'!$F$2097</f>
        <v>0</v>
      </c>
      <c r="G59" s="24">
        <f>SUMPRODUCT(0+('Form - Part 2'!$S$6:$S$2555),0+('Form - Part 2'!$C$6:$C$2555=Calculations_Ward!D59))</f>
        <v>0</v>
      </c>
      <c r="H59" s="42">
        <f t="shared" si="4"/>
        <v>0</v>
      </c>
      <c r="I59" s="24">
        <f>SUMPRODUCT(0+('Form - Part 2'!$R$6:$R$2555),0+('Form - Part 2'!$C$6:$C$2555=$D59))</f>
        <v>0</v>
      </c>
      <c r="J59" s="88">
        <f t="shared" si="19"/>
        <v>0</v>
      </c>
      <c r="K59" s="52">
        <v>1</v>
      </c>
      <c r="L59" s="25">
        <f>SUMPRODUCT(0+('Form - Part 2'!J$6:J$2555="Yes"),0+('Form - Part 2'!$C$6:$C$2555=$D59))</f>
        <v>0</v>
      </c>
      <c r="M59" s="25">
        <f>SUMPRODUCT(0+('Form - Part 2'!K$6:K$2555="Yes"),0+('Form - Part 2'!$C$6:$C$2555=$D59))</f>
        <v>0</v>
      </c>
      <c r="N59" s="25">
        <f>SUMPRODUCT(0+('Form - Part 2'!L$6:L$2555="Yes"),0+('Form - Part 2'!$C$6:$C$2555=$D59))</f>
        <v>0</v>
      </c>
      <c r="O59" s="25">
        <f>SUMPRODUCT(0+('Form - Part 2'!M$6:M$2555="Yes"),0+('Form - Part 2'!$C$6:$C$2555=$D59))</f>
        <v>0</v>
      </c>
      <c r="P59" s="25">
        <f>SUMPRODUCT(0+('Form - Part 2'!N$6:N$2555="Yes"),0+('Form - Part 2'!$C$6:$C$2555=$D59))</f>
        <v>0</v>
      </c>
      <c r="Q59" s="45" t="str">
        <f t="shared" si="14"/>
        <v>0</v>
      </c>
      <c r="R59" s="45" t="str">
        <f t="shared" si="15"/>
        <v>0</v>
      </c>
      <c r="S59" s="45" t="str">
        <f t="shared" si="16"/>
        <v>0</v>
      </c>
      <c r="T59" s="45" t="str">
        <f t="shared" si="17"/>
        <v>0</v>
      </c>
      <c r="U59" s="45" t="str">
        <f t="shared" si="18"/>
        <v>0</v>
      </c>
    </row>
    <row r="60" spans="1:21" s="46" customFormat="1">
      <c r="A60" s="24" t="str">
        <f t="shared" si="12"/>
        <v/>
      </c>
      <c r="B60" s="40" t="str">
        <f t="shared" si="13"/>
        <v/>
      </c>
      <c r="C60" s="25" t="str">
        <f t="shared" si="3"/>
        <v/>
      </c>
      <c r="D60" s="130">
        <f>IF('Form - Part 2'!D$2138="","",'Form - Part 2'!D$2138)</f>
        <v>53</v>
      </c>
      <c r="E60" s="48" t="str">
        <f>IF('Form - Part 2'!E$2138="","",'Form - Part 2'!E$2138)</f>
        <v/>
      </c>
      <c r="F60" s="47" t="str">
        <f>'Form - Part 2'!$F$2138</f>
        <v>0</v>
      </c>
      <c r="G60" s="24">
        <f>SUMPRODUCT(0+('Form - Part 2'!$S$6:$S$2555),0+('Form - Part 2'!$C$6:$C$2555=Calculations_Ward!D60))</f>
        <v>0</v>
      </c>
      <c r="H60" s="42">
        <f t="shared" si="4"/>
        <v>0</v>
      </c>
      <c r="I60" s="24">
        <f>SUMPRODUCT(0+('Form - Part 2'!$R$6:$R$2555),0+('Form - Part 2'!$C$6:$C$2555=$D60))</f>
        <v>0</v>
      </c>
      <c r="J60" s="88">
        <f t="shared" si="19"/>
        <v>0</v>
      </c>
      <c r="K60" s="49">
        <v>1</v>
      </c>
      <c r="L60" s="25">
        <f>SUMPRODUCT(0+('Form - Part 2'!J$6:J$2555="Yes"),0+('Form - Part 2'!$C$6:$C$2555=$D60))</f>
        <v>0</v>
      </c>
      <c r="M60" s="25">
        <f>SUMPRODUCT(0+('Form - Part 2'!K$6:K$2555="Yes"),0+('Form - Part 2'!$C$6:$C$2555=$D60))</f>
        <v>0</v>
      </c>
      <c r="N60" s="25">
        <f>SUMPRODUCT(0+('Form - Part 2'!L$6:L$2555="Yes"),0+('Form - Part 2'!$C$6:$C$2555=$D60))</f>
        <v>0</v>
      </c>
      <c r="O60" s="25">
        <f>SUMPRODUCT(0+('Form - Part 2'!M$6:M$2555="Yes"),0+('Form - Part 2'!$C$6:$C$2555=$D60))</f>
        <v>0</v>
      </c>
      <c r="P60" s="25">
        <f>SUMPRODUCT(0+('Form - Part 2'!N$6:N$2555="Yes"),0+('Form - Part 2'!$C$6:$C$2555=$D60))</f>
        <v>0</v>
      </c>
      <c r="Q60" s="45" t="str">
        <f t="shared" si="14"/>
        <v>0</v>
      </c>
      <c r="R60" s="45" t="str">
        <f t="shared" si="15"/>
        <v>0</v>
      </c>
      <c r="S60" s="45" t="str">
        <f t="shared" si="16"/>
        <v>0</v>
      </c>
      <c r="T60" s="45" t="str">
        <f t="shared" si="17"/>
        <v>0</v>
      </c>
      <c r="U60" s="45" t="str">
        <f t="shared" si="18"/>
        <v>0</v>
      </c>
    </row>
    <row r="64" spans="1:21" ht="110.25">
      <c r="B64" s="100" t="s">
        <v>21</v>
      </c>
      <c r="C64" s="153" t="s">
        <v>65</v>
      </c>
      <c r="D64" s="153" t="s">
        <v>72</v>
      </c>
      <c r="F64" s="153" t="s">
        <v>66</v>
      </c>
      <c r="G64" s="153" t="s">
        <v>73</v>
      </c>
      <c r="H64" s="153" t="s">
        <v>67</v>
      </c>
    </row>
    <row r="65" spans="2:8">
      <c r="B65" s="101">
        <v>1</v>
      </c>
      <c r="C65" s="155">
        <f>COUNTIF(Calculations_Ward!$B$8:$B$60,$B65)</f>
        <v>0</v>
      </c>
      <c r="D65" s="71">
        <f t="shared" ref="D65:D76" si="20">SUMPRODUCT(0+($G$8:$G$60&gt;0),0+($B$8:$B$60=$B65))</f>
        <v>0</v>
      </c>
      <c r="F65" s="24">
        <f>IF(C65&gt;0,1,0)</f>
        <v>0</v>
      </c>
      <c r="G65" s="24">
        <f>IF(D65&gt;0,1,0)</f>
        <v>0</v>
      </c>
      <c r="H65" s="158">
        <f>SUM(F65:G65)</f>
        <v>0</v>
      </c>
    </row>
    <row r="66" spans="2:8">
      <c r="B66" s="50">
        <v>2</v>
      </c>
      <c r="C66" s="156">
        <f>COUNTIF(Calculations_Ward!$B$8:$B$60,$B66)</f>
        <v>0</v>
      </c>
      <c r="D66" s="71">
        <f t="shared" si="20"/>
        <v>0</v>
      </c>
      <c r="F66" s="24">
        <f t="shared" ref="F66:F76" si="21">IF(C66&gt;0,1,0)</f>
        <v>0</v>
      </c>
      <c r="G66" s="24">
        <f t="shared" ref="G66:G76" si="22">IF(D66&gt;0,1,0)</f>
        <v>0</v>
      </c>
      <c r="H66" s="158">
        <f t="shared" ref="H66:H76" si="23">SUM(F66:G66)</f>
        <v>0</v>
      </c>
    </row>
    <row r="67" spans="2:8">
      <c r="B67" s="50">
        <v>3</v>
      </c>
      <c r="C67" s="156">
        <f>COUNTIF(Calculations_Ward!$B$8:$B$60,$B67)</f>
        <v>0</v>
      </c>
      <c r="D67" s="71">
        <f t="shared" si="20"/>
        <v>0</v>
      </c>
      <c r="F67" s="24">
        <f t="shared" si="21"/>
        <v>0</v>
      </c>
      <c r="G67" s="24">
        <f t="shared" si="22"/>
        <v>0</v>
      </c>
      <c r="H67" s="158">
        <f t="shared" si="23"/>
        <v>0</v>
      </c>
    </row>
    <row r="68" spans="2:8">
      <c r="B68" s="50">
        <v>4</v>
      </c>
      <c r="C68" s="156">
        <f>COUNTIF(Calculations_Ward!$B$8:$B$60,$B68)</f>
        <v>0</v>
      </c>
      <c r="D68" s="71">
        <f t="shared" si="20"/>
        <v>0</v>
      </c>
      <c r="F68" s="24">
        <f>IF(C68&gt;0,1,0)</f>
        <v>0</v>
      </c>
      <c r="G68" s="24">
        <f t="shared" si="22"/>
        <v>0</v>
      </c>
      <c r="H68" s="158">
        <f>SUM(F68:G68)</f>
        <v>0</v>
      </c>
    </row>
    <row r="69" spans="2:8">
      <c r="B69" s="50">
        <v>5</v>
      </c>
      <c r="C69" s="156">
        <f>COUNTIF(Calculations_Ward!$B$8:$B$60,$B69)</f>
        <v>0</v>
      </c>
      <c r="D69" s="71">
        <f t="shared" si="20"/>
        <v>0</v>
      </c>
      <c r="F69" s="24">
        <f t="shared" si="21"/>
        <v>0</v>
      </c>
      <c r="G69" s="24">
        <f t="shared" si="22"/>
        <v>0</v>
      </c>
      <c r="H69" s="158">
        <f t="shared" si="23"/>
        <v>0</v>
      </c>
    </row>
    <row r="70" spans="2:8">
      <c r="B70" s="50">
        <v>6</v>
      </c>
      <c r="C70" s="156">
        <f>COUNTIF(Calculations_Ward!$B$8:$B$60,$B70)</f>
        <v>0</v>
      </c>
      <c r="D70" s="71">
        <f t="shared" si="20"/>
        <v>0</v>
      </c>
      <c r="F70" s="24">
        <f t="shared" si="21"/>
        <v>0</v>
      </c>
      <c r="G70" s="24">
        <f t="shared" si="22"/>
        <v>0</v>
      </c>
      <c r="H70" s="158">
        <f t="shared" si="23"/>
        <v>0</v>
      </c>
    </row>
    <row r="71" spans="2:8">
      <c r="B71" s="50">
        <v>7</v>
      </c>
      <c r="C71" s="156">
        <f>COUNTIF(Calculations_Ward!$B$8:$B$60,$B71)</f>
        <v>0</v>
      </c>
      <c r="D71" s="71">
        <f t="shared" si="20"/>
        <v>0</v>
      </c>
      <c r="F71" s="24">
        <f t="shared" si="21"/>
        <v>0</v>
      </c>
      <c r="G71" s="24">
        <f t="shared" si="22"/>
        <v>0</v>
      </c>
      <c r="H71" s="158">
        <f t="shared" si="23"/>
        <v>0</v>
      </c>
    </row>
    <row r="72" spans="2:8">
      <c r="B72" s="50">
        <v>8</v>
      </c>
      <c r="C72" s="156">
        <f>COUNTIF(Calculations_Ward!$B$8:$B$60,$B72)</f>
        <v>0</v>
      </c>
      <c r="D72" s="71">
        <f t="shared" si="20"/>
        <v>0</v>
      </c>
      <c r="F72" s="24">
        <f t="shared" si="21"/>
        <v>0</v>
      </c>
      <c r="G72" s="24">
        <f t="shared" si="22"/>
        <v>0</v>
      </c>
      <c r="H72" s="158">
        <f t="shared" si="23"/>
        <v>0</v>
      </c>
    </row>
    <row r="73" spans="2:8">
      <c r="B73" s="50">
        <v>9</v>
      </c>
      <c r="C73" s="156">
        <f>COUNTIF(Calculations_Ward!$B$8:$B$60,$B73)</f>
        <v>0</v>
      </c>
      <c r="D73" s="71">
        <f t="shared" si="20"/>
        <v>0</v>
      </c>
      <c r="F73" s="24">
        <f t="shared" si="21"/>
        <v>0</v>
      </c>
      <c r="G73" s="24">
        <f t="shared" si="22"/>
        <v>0</v>
      </c>
      <c r="H73" s="158">
        <f t="shared" si="23"/>
        <v>0</v>
      </c>
    </row>
    <row r="74" spans="2:8">
      <c r="B74" s="50">
        <v>10</v>
      </c>
      <c r="C74" s="156">
        <f>COUNTIF(Calculations_Ward!$B$8:$B$60,$B74)</f>
        <v>0</v>
      </c>
      <c r="D74" s="71">
        <f t="shared" si="20"/>
        <v>0</v>
      </c>
      <c r="F74" s="24">
        <f t="shared" si="21"/>
        <v>0</v>
      </c>
      <c r="G74" s="24">
        <f t="shared" si="22"/>
        <v>0</v>
      </c>
      <c r="H74" s="158">
        <f t="shared" si="23"/>
        <v>0</v>
      </c>
    </row>
    <row r="75" spans="2:8">
      <c r="B75" s="50">
        <v>11</v>
      </c>
      <c r="C75" s="156">
        <f>COUNTIF(Calculations_Ward!$B$8:$B$60,$B75)</f>
        <v>0</v>
      </c>
      <c r="D75" s="71">
        <f t="shared" si="20"/>
        <v>0</v>
      </c>
      <c r="F75" s="24">
        <f t="shared" si="21"/>
        <v>0</v>
      </c>
      <c r="G75" s="24">
        <f t="shared" si="22"/>
        <v>0</v>
      </c>
      <c r="H75" s="158">
        <f t="shared" si="23"/>
        <v>0</v>
      </c>
    </row>
    <row r="76" spans="2:8">
      <c r="B76" s="102">
        <v>12</v>
      </c>
      <c r="C76" s="157">
        <f>COUNTIF(Calculations_Ward!$B$8:$B$60,$B76)</f>
        <v>0</v>
      </c>
      <c r="D76" s="72">
        <f t="shared" si="20"/>
        <v>0</v>
      </c>
      <c r="F76" s="24">
        <f t="shared" si="21"/>
        <v>0</v>
      </c>
      <c r="G76" s="24">
        <f t="shared" si="22"/>
        <v>0</v>
      </c>
      <c r="H76" s="158">
        <f t="shared" si="23"/>
        <v>0</v>
      </c>
    </row>
  </sheetData>
  <mergeCells count="1">
    <mergeCell ref="L5:P5"/>
  </mergeCells>
  <phoneticPr fontId="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dimension ref="A1:Z76"/>
  <sheetViews>
    <sheetView zoomScale="75" zoomScaleNormal="75" workbookViewId="0">
      <pane ySplit="7" topLeftCell="A8" activePane="bottomLeft" state="frozen"/>
      <selection pane="bottomLeft" activeCell="B2" sqref="B2"/>
    </sheetView>
  </sheetViews>
  <sheetFormatPr defaultRowHeight="15"/>
  <cols>
    <col min="1" max="1" width="14.85546875" style="24" bestFit="1" customWidth="1"/>
    <col min="2" max="2" width="8.7109375" style="24" bestFit="1" customWidth="1"/>
    <col min="3" max="3" width="9.28515625" style="25" bestFit="1" customWidth="1"/>
    <col min="4" max="4" width="9.28515625" style="25" customWidth="1"/>
    <col min="5" max="5" width="15.28515625" style="50" bestFit="1" customWidth="1"/>
    <col min="6" max="6" width="21.140625" style="24" bestFit="1" customWidth="1"/>
    <col min="7" max="7" width="21.140625" style="24" customWidth="1"/>
    <col min="8" max="8" width="10.85546875" style="45" customWidth="1"/>
    <col min="9" max="9" width="26" style="24" bestFit="1" customWidth="1"/>
    <col min="10" max="10" width="23.85546875" style="44" customWidth="1"/>
    <col min="11" max="11" width="9.28515625" style="24" bestFit="1" customWidth="1"/>
    <col min="12" max="16" width="9.28515625" style="24" customWidth="1"/>
    <col min="17" max="17" width="9.28515625" style="45" bestFit="1" customWidth="1"/>
    <col min="18" max="21" width="9.28515625" style="24" bestFit="1" customWidth="1"/>
    <col min="22" max="25" width="9.28515625" style="24" customWidth="1"/>
    <col min="26" max="26" width="9.140625" style="29"/>
    <col min="27" max="16384" width="9.140625" style="24"/>
  </cols>
  <sheetData>
    <row r="1" spans="1:26" s="12" customFormat="1">
      <c r="B1" s="13"/>
      <c r="C1" s="13"/>
      <c r="D1" s="13"/>
      <c r="E1" s="13"/>
      <c r="F1" s="14"/>
      <c r="G1" s="14"/>
      <c r="H1" s="15"/>
      <c r="I1" s="13"/>
      <c r="J1" s="16"/>
      <c r="Q1" s="15"/>
      <c r="Z1" s="13"/>
    </row>
    <row r="2" spans="1:26" s="12" customFormat="1">
      <c r="A2" s="14" t="s">
        <v>26</v>
      </c>
      <c r="B2" s="76">
        <f>'Team Results'!L4</f>
        <v>1</v>
      </c>
      <c r="C2" s="13"/>
      <c r="D2" s="13"/>
      <c r="E2" s="13"/>
      <c r="F2" s="13"/>
      <c r="G2" s="13"/>
      <c r="H2" s="15"/>
      <c r="J2" s="18"/>
      <c r="Q2" s="15"/>
      <c r="Z2" s="13"/>
    </row>
    <row r="3" spans="1:26" s="12" customFormat="1">
      <c r="B3" s="13"/>
      <c r="C3" s="13"/>
      <c r="D3" s="13"/>
      <c r="E3" s="13"/>
      <c r="F3" s="13"/>
      <c r="G3" s="13"/>
      <c r="H3" s="15"/>
      <c r="J3" s="18"/>
      <c r="Q3" s="15"/>
      <c r="Z3" s="13"/>
    </row>
    <row r="4" spans="1:26" s="19" customFormat="1">
      <c r="C4" s="20"/>
      <c r="D4" s="20"/>
      <c r="H4" s="21"/>
      <c r="J4" s="22"/>
      <c r="Q4" s="21"/>
      <c r="Z4" s="23"/>
    </row>
    <row r="5" spans="1:26">
      <c r="E5" s="26"/>
      <c r="F5" s="26"/>
      <c r="G5" s="26"/>
      <c r="H5" s="27"/>
      <c r="I5" s="26"/>
      <c r="J5" s="26"/>
      <c r="K5" s="26"/>
      <c r="L5" s="878" t="s">
        <v>24</v>
      </c>
      <c r="M5" s="878"/>
      <c r="N5" s="878"/>
      <c r="O5" s="878"/>
      <c r="P5" s="878"/>
      <c r="Q5" s="878" t="s">
        <v>43</v>
      </c>
      <c r="R5" s="878"/>
      <c r="S5" s="878"/>
      <c r="T5" s="878"/>
      <c r="U5" s="878"/>
      <c r="V5" s="28"/>
      <c r="W5" s="28"/>
      <c r="X5" s="28"/>
      <c r="Y5" s="28"/>
    </row>
    <row r="6" spans="1:26">
      <c r="E6" s="30"/>
      <c r="F6" s="30"/>
      <c r="G6" s="30"/>
      <c r="H6" s="27"/>
      <c r="I6" s="30"/>
      <c r="J6" s="30"/>
      <c r="K6" s="30"/>
      <c r="L6" s="30"/>
      <c r="M6" s="30"/>
      <c r="N6" s="30"/>
      <c r="O6" s="30"/>
      <c r="P6" s="30"/>
      <c r="Q6" s="31"/>
      <c r="R6" s="30"/>
      <c r="S6" s="30"/>
      <c r="T6" s="30"/>
      <c r="U6" s="28"/>
      <c r="V6" s="28"/>
      <c r="W6" s="28"/>
      <c r="X6" s="28"/>
      <c r="Y6" s="28"/>
    </row>
    <row r="7" spans="1:26" s="32" customFormat="1" ht="30">
      <c r="A7" s="32" t="s">
        <v>30</v>
      </c>
      <c r="B7" s="32" t="s">
        <v>9</v>
      </c>
      <c r="C7" s="33" t="s">
        <v>8</v>
      </c>
      <c r="D7" s="33" t="s">
        <v>34</v>
      </c>
      <c r="E7" s="34" t="s">
        <v>3</v>
      </c>
      <c r="F7" s="10" t="s">
        <v>28</v>
      </c>
      <c r="G7" s="35" t="s">
        <v>7</v>
      </c>
      <c r="H7" s="36" t="s">
        <v>25</v>
      </c>
      <c r="I7" s="37" t="s">
        <v>6</v>
      </c>
      <c r="J7" s="38" t="s">
        <v>5</v>
      </c>
      <c r="K7" s="10" t="s">
        <v>4</v>
      </c>
      <c r="L7" s="39">
        <v>1</v>
      </c>
      <c r="M7" s="10">
        <v>2</v>
      </c>
      <c r="N7" s="10">
        <v>3</v>
      </c>
      <c r="O7" s="10">
        <v>4</v>
      </c>
      <c r="P7" s="10">
        <v>5</v>
      </c>
      <c r="Q7" s="39">
        <v>1</v>
      </c>
      <c r="R7" s="10">
        <v>2</v>
      </c>
      <c r="S7" s="10">
        <v>3</v>
      </c>
      <c r="T7" s="10">
        <v>4</v>
      </c>
      <c r="U7" s="10">
        <v>5</v>
      </c>
      <c r="V7" s="10"/>
      <c r="W7" s="10"/>
      <c r="X7" s="10"/>
      <c r="Y7" s="10"/>
      <c r="Z7" s="10"/>
    </row>
    <row r="8" spans="1:26">
      <c r="A8" s="24" t="str">
        <f t="shared" ref="A8:A17" si="0">IF(ISERROR(YEAR(E8)),"",YEAR(E8))</f>
        <v/>
      </c>
      <c r="B8" s="40" t="str">
        <f t="shared" ref="B8:B60" si="1">IF(ISERROR(MONTH(E8)),"",MONTH(E8))</f>
        <v/>
      </c>
      <c r="C8" s="25" t="str">
        <f>IF(ISERROR(WEEKNUM(E8,1)),"",WEEKNUM(E8,1))</f>
        <v/>
      </c>
      <c r="D8" s="25">
        <v>1</v>
      </c>
      <c r="E8" s="41" t="str">
        <f>IF('Form - Part 2'!$E$6="","",'Form - Part 2'!$E$6)</f>
        <v/>
      </c>
      <c r="F8" s="24" t="s">
        <v>42</v>
      </c>
      <c r="G8" s="24">
        <f>SUMPRODUCT(0+('Form - Part 2'!$W$6:$W$2555),0+('Form - Part 2'!$C$6:$C$2555=Calculations_Team!D8))</f>
        <v>0</v>
      </c>
      <c r="H8" s="42" t="s">
        <v>42</v>
      </c>
      <c r="I8" s="24">
        <f>SUMPRODUCT(0+('Form - Part 2'!$V$6:$V$2555),0+('Form - Part 2'!$C$6:$C$2555=Calculations_Team!$D8))</f>
        <v>0</v>
      </c>
      <c r="J8" s="43">
        <f t="shared" ref="J8:J39" si="2">IF(G8= 0,0,I8/G8)</f>
        <v>0</v>
      </c>
      <c r="K8" s="44">
        <v>1</v>
      </c>
      <c r="L8" s="25">
        <f>SUMPRODUCT(0+('Form - Part 2'!J$6:J$2555="Yes"),0+('Form - Part 2'!$C$6:$C$2555=$D8),0+('Form - Part 2'!$I$6:$I$2555='Team Results'!$L$4))</f>
        <v>0</v>
      </c>
      <c r="M8" s="25">
        <f>SUMPRODUCT(0+('Form - Part 2'!K$6:K$2555="Yes"),0+('Form - Part 2'!$C$6:$C$2555=$D8),0+('Form - Part 2'!$I$6:$I$2555='Team Results'!$L$4))</f>
        <v>0</v>
      </c>
      <c r="N8" s="53">
        <f>SUMPRODUCT(0+('Form - Part 2'!L$6:L$2555="Yes"),0+('Form - Part 2'!$C$6:$C$2555=$D8),0+('Form - Part 2'!$I$6:$I$2555='Team Results'!$L$4))</f>
        <v>0</v>
      </c>
      <c r="O8" s="53">
        <f>SUMPRODUCT(0+('Form - Part 2'!M$6:M$2555="Yes"),0+('Form - Part 2'!$C$6:$C$2555=$D8),0+('Form - Part 2'!$I$6:$I$2555='Team Results'!$L$4))</f>
        <v>0</v>
      </c>
      <c r="P8" s="53">
        <f>SUMPRODUCT(0+('Form - Part 2'!N$6:N$2555="Yes"),0+('Form - Part 2'!$C$6:$C$2555=$D8),0+('Form - Part 2'!$I$6:$I$2555='Team Results'!$L$4))</f>
        <v>0</v>
      </c>
      <c r="Q8" s="45" t="str">
        <f>IF(ISERROR(L8/$G8),"0",L8/$G8)</f>
        <v>0</v>
      </c>
      <c r="R8" s="45" t="str">
        <f>IF(ISERROR(M8/$G8),"0",M8/$G8)</f>
        <v>0</v>
      </c>
      <c r="S8" s="45" t="str">
        <f>IF(ISERROR(N8/$G8),"0",N8/$G8)</f>
        <v>0</v>
      </c>
      <c r="T8" s="45" t="str">
        <f>IF(ISERROR(O8/$G8),"0",O8/$G8)</f>
        <v>0</v>
      </c>
      <c r="U8" s="45" t="str">
        <f>IF(ISERROR(P8/$G8),"0",P8/$G8)</f>
        <v>0</v>
      </c>
      <c r="V8" s="45"/>
    </row>
    <row r="9" spans="1:26">
      <c r="A9" s="24" t="str">
        <f t="shared" si="0"/>
        <v/>
      </c>
      <c r="B9" s="40" t="str">
        <f t="shared" si="1"/>
        <v/>
      </c>
      <c r="C9" s="25" t="str">
        <f t="shared" ref="C9:C60" si="3">IF(ISERROR(WEEKNUM(E9,1)),"",WEEKNUM(E9,1))</f>
        <v/>
      </c>
      <c r="D9" s="25">
        <v>2</v>
      </c>
      <c r="E9" s="41" t="str">
        <f>IF('Form - Part 2'!$E$47="","",'Form - Part 2'!$E$47)</f>
        <v/>
      </c>
      <c r="F9" s="24" t="s">
        <v>42</v>
      </c>
      <c r="G9" s="24">
        <f>SUMPRODUCT(0+('Form - Part 2'!$W$6:$W$2555),0+('Form - Part 2'!$C$6:$C$2555=Calculations_Team!D9))</f>
        <v>0</v>
      </c>
      <c r="H9" s="42" t="s">
        <v>42</v>
      </c>
      <c r="I9" s="24">
        <f>SUMPRODUCT(0+('Form - Part 2'!$V$6:$V$2555),0+('Form - Part 2'!$C$6:$C$2555=Calculations_Team!$D9))</f>
        <v>0</v>
      </c>
      <c r="J9" s="43">
        <f t="shared" si="2"/>
        <v>0</v>
      </c>
      <c r="K9" s="44">
        <v>1</v>
      </c>
      <c r="L9" s="25">
        <f>SUMPRODUCT(0+('Form - Part 2'!J$6:J$2555="Yes"),0+('Form - Part 2'!$C$6:$C$2555=$D9),0+('Form - Part 2'!$I$6:$I$2555='Team Results'!$L$4))</f>
        <v>0</v>
      </c>
      <c r="M9" s="25">
        <f>SUMPRODUCT(0+('Form - Part 2'!K$6:K$2555="Yes"),0+('Form - Part 2'!$C$6:$C$2555=$D9),0+('Form - Part 2'!$I$6:$I$2555='Team Results'!$L$4))</f>
        <v>0</v>
      </c>
      <c r="N9" s="53">
        <f>SUMPRODUCT(0+('Form - Part 2'!L$6:L$2555="Yes"),0+('Form - Part 2'!$C$6:$C$2555=$D9),0+('Form - Part 2'!$I$6:$I$2555='Team Results'!$L$4))</f>
        <v>0</v>
      </c>
      <c r="O9" s="53">
        <f>SUMPRODUCT(0+('Form - Part 2'!M$6:M$2555="Yes"),0+('Form - Part 2'!$C$6:$C$2555=$D9),0+('Form - Part 2'!$I$6:$I$2555='Team Results'!$L$4))</f>
        <v>0</v>
      </c>
      <c r="P9" s="53">
        <f>SUMPRODUCT(0+('Form - Part 2'!N$6:N$2555="Yes"),0+('Form - Part 2'!$C$6:$C$2555=$D9),0+('Form - Part 2'!$I$6:$I$2555='Team Results'!$L$4))</f>
        <v>0</v>
      </c>
      <c r="Q9" s="45" t="str">
        <f t="shared" ref="Q9:Q25" si="4">IF(ISERROR(L9/$G9),"0",L9/$G9)</f>
        <v>0</v>
      </c>
      <c r="R9" s="45" t="str">
        <f t="shared" ref="R9:R25" si="5">IF(ISERROR(M9/$G9),"0",M9/$G9)</f>
        <v>0</v>
      </c>
      <c r="S9" s="45" t="str">
        <f t="shared" ref="S9:S25" si="6">IF(ISERROR(N9/$G9),"0",N9/$G9)</f>
        <v>0</v>
      </c>
      <c r="T9" s="45" t="str">
        <f t="shared" ref="T9:T25" si="7">IF(ISERROR(O9/$G9),"0",O9/$G9)</f>
        <v>0</v>
      </c>
      <c r="U9" s="45" t="str">
        <f t="shared" ref="U9:U25" si="8">IF(ISERROR(P9/$G9),"0",P9/$G9)</f>
        <v>0</v>
      </c>
    </row>
    <row r="10" spans="1:26">
      <c r="A10" s="24" t="str">
        <f t="shared" si="0"/>
        <v/>
      </c>
      <c r="B10" s="40" t="str">
        <f t="shared" si="1"/>
        <v/>
      </c>
      <c r="C10" s="25" t="str">
        <f t="shared" si="3"/>
        <v/>
      </c>
      <c r="D10" s="25">
        <v>3</v>
      </c>
      <c r="E10" s="41" t="str">
        <f>IF('Form - Part 2'!$E$88="","",'Form - Part 2'!$E$88)</f>
        <v/>
      </c>
      <c r="F10" s="24" t="s">
        <v>42</v>
      </c>
      <c r="G10" s="24">
        <f>SUMPRODUCT(0+('Form - Part 2'!$W$6:$W$2555),0+('Form - Part 2'!$C$6:$C$2555=Calculations_Team!D10))</f>
        <v>0</v>
      </c>
      <c r="H10" s="42" t="s">
        <v>42</v>
      </c>
      <c r="I10" s="24">
        <f>SUMPRODUCT(0+('Form - Part 2'!$V$6:$V$2555),0+('Form - Part 2'!$C$6:$C$2555=Calculations_Team!$D10))</f>
        <v>0</v>
      </c>
      <c r="J10" s="43">
        <f t="shared" si="2"/>
        <v>0</v>
      </c>
      <c r="K10" s="44">
        <v>1</v>
      </c>
      <c r="L10" s="25">
        <f>SUMPRODUCT(0+('Form - Part 2'!J$6:J$2555="Yes"),0+('Form - Part 2'!$C$6:$C$2555=$D10),0+('Form - Part 2'!$I$6:$I$2555='Team Results'!$L$4))</f>
        <v>0</v>
      </c>
      <c r="M10" s="25">
        <f>SUMPRODUCT(0+('Form - Part 2'!K$6:K$2555="Yes"),0+('Form - Part 2'!$C$6:$C$2555=$D10),0+('Form - Part 2'!$I$6:$I$2555='Team Results'!$L$4))</f>
        <v>0</v>
      </c>
      <c r="N10" s="53">
        <f>SUMPRODUCT(0+('Form - Part 2'!L$6:L$2555="Yes"),0+('Form - Part 2'!$C$6:$C$2555=$D10),0+('Form - Part 2'!$I$6:$I$2555='Team Results'!$L$4))</f>
        <v>0</v>
      </c>
      <c r="O10" s="53">
        <f>SUMPRODUCT(0+('Form - Part 2'!M$6:M$2555="Yes"),0+('Form - Part 2'!$C$6:$C$2555=$D10),0+('Form - Part 2'!$I$6:$I$2555='Team Results'!$L$4))</f>
        <v>0</v>
      </c>
      <c r="P10" s="53">
        <f>SUMPRODUCT(0+('Form - Part 2'!N$6:N$2555="Yes"),0+('Form - Part 2'!$C$6:$C$2555=$D10),0+('Form - Part 2'!$I$6:$I$2555='Team Results'!$L$4))</f>
        <v>0</v>
      </c>
      <c r="Q10" s="45" t="str">
        <f t="shared" si="4"/>
        <v>0</v>
      </c>
      <c r="R10" s="45" t="str">
        <f t="shared" si="5"/>
        <v>0</v>
      </c>
      <c r="S10" s="45" t="str">
        <f t="shared" si="6"/>
        <v>0</v>
      </c>
      <c r="T10" s="45" t="str">
        <f t="shared" si="7"/>
        <v>0</v>
      </c>
      <c r="U10" s="45" t="str">
        <f t="shared" si="8"/>
        <v>0</v>
      </c>
    </row>
    <row r="11" spans="1:26">
      <c r="A11" s="24" t="str">
        <f t="shared" si="0"/>
        <v/>
      </c>
      <c r="B11" s="40" t="str">
        <f t="shared" si="1"/>
        <v/>
      </c>
      <c r="C11" s="25" t="str">
        <f t="shared" si="3"/>
        <v/>
      </c>
      <c r="D11" s="25">
        <v>4</v>
      </c>
      <c r="E11" s="41" t="str">
        <f>IF('Form - Part 2'!$E$129="","",'Form - Part 2'!$E$129)</f>
        <v/>
      </c>
      <c r="F11" s="24" t="s">
        <v>42</v>
      </c>
      <c r="G11" s="24">
        <f>SUMPRODUCT(0+('Form - Part 2'!$W$6:$W$2555),0+('Form - Part 2'!$C$6:$C$2555=Calculations_Team!D11))</f>
        <v>0</v>
      </c>
      <c r="H11" s="42" t="s">
        <v>42</v>
      </c>
      <c r="I11" s="24">
        <f>SUMPRODUCT(0+('Form - Part 2'!$V$6:$V$2555),0+('Form - Part 2'!$C$6:$C$2555=Calculations_Team!$D11))</f>
        <v>0</v>
      </c>
      <c r="J11" s="43">
        <f t="shared" si="2"/>
        <v>0</v>
      </c>
      <c r="K11" s="44">
        <v>1</v>
      </c>
      <c r="L11" s="25">
        <f>SUMPRODUCT(0+('Form - Part 2'!J$6:J$2555="Yes"),0+('Form - Part 2'!$C$6:$C$2555=$D11),0+('Form - Part 2'!$I$6:$I$2555='Team Results'!$L$4))</f>
        <v>0</v>
      </c>
      <c r="M11" s="25">
        <f>SUMPRODUCT(0+('Form - Part 2'!K$6:K$2555="Yes"),0+('Form - Part 2'!$C$6:$C$2555=$D11),0+('Form - Part 2'!$I$6:$I$2555='Team Results'!$L$4))</f>
        <v>0</v>
      </c>
      <c r="N11" s="53">
        <f>SUMPRODUCT(0+('Form - Part 2'!L$6:L$2555="Yes"),0+('Form - Part 2'!$C$6:$C$2555=$D11),0+('Form - Part 2'!$I$6:$I$2555='Team Results'!$L$4))</f>
        <v>0</v>
      </c>
      <c r="O11" s="53">
        <f>SUMPRODUCT(0+('Form - Part 2'!M$6:M$2555="Yes"),0+('Form - Part 2'!$C$6:$C$2555=$D11),0+('Form - Part 2'!$I$6:$I$2555='Team Results'!$L$4))</f>
        <v>0</v>
      </c>
      <c r="P11" s="53">
        <f>SUMPRODUCT(0+('Form - Part 2'!N$6:N$2555="Yes"),0+('Form - Part 2'!$C$6:$C$2555=$D11),0+('Form - Part 2'!$I$6:$I$2555='Team Results'!$L$4))</f>
        <v>0</v>
      </c>
      <c r="Q11" s="45" t="str">
        <f t="shared" si="4"/>
        <v>0</v>
      </c>
      <c r="R11" s="45" t="str">
        <f t="shared" si="5"/>
        <v>0</v>
      </c>
      <c r="S11" s="45" t="str">
        <f t="shared" si="6"/>
        <v>0</v>
      </c>
      <c r="T11" s="45" t="str">
        <f t="shared" si="7"/>
        <v>0</v>
      </c>
      <c r="U11" s="45" t="str">
        <f t="shared" si="8"/>
        <v>0</v>
      </c>
    </row>
    <row r="12" spans="1:26" s="51" customFormat="1">
      <c r="A12" s="24" t="str">
        <f t="shared" si="0"/>
        <v/>
      </c>
      <c r="B12" s="40" t="str">
        <f t="shared" si="1"/>
        <v/>
      </c>
      <c r="C12" s="25" t="str">
        <f t="shared" si="3"/>
        <v/>
      </c>
      <c r="D12" s="25">
        <v>5</v>
      </c>
      <c r="E12" s="41" t="str">
        <f>IF('Form - Part 2'!$E$170="","",'Form - Part 2'!$E$170)</f>
        <v/>
      </c>
      <c r="F12" s="24" t="s">
        <v>42</v>
      </c>
      <c r="G12" s="24">
        <f>SUMPRODUCT(0+('Form - Part 2'!$W$6:$W$2555),0+('Form - Part 2'!$C$6:$C$2555=Calculations_Team!D12))</f>
        <v>0</v>
      </c>
      <c r="H12" s="42" t="s">
        <v>42</v>
      </c>
      <c r="I12" s="24">
        <f>SUMPRODUCT(0+('Form - Part 2'!$V$6:$V$2555),0+('Form - Part 2'!$C$6:$C$2555=Calculations_Team!$D12))</f>
        <v>0</v>
      </c>
      <c r="J12" s="43">
        <f t="shared" si="2"/>
        <v>0</v>
      </c>
      <c r="K12" s="52">
        <v>1</v>
      </c>
      <c r="L12" s="25">
        <f>SUMPRODUCT(0+('Form - Part 2'!J$6:J$2555="Yes"),0+('Form - Part 2'!$C$6:$C$2555=$D12),0+('Form - Part 2'!$I$6:$I$2555='Team Results'!$L$4))</f>
        <v>0</v>
      </c>
      <c r="M12" s="25">
        <f>SUMPRODUCT(0+('Form - Part 2'!K$6:K$2555="Yes"),0+('Form - Part 2'!$C$6:$C$2555=$D12),0+('Form - Part 2'!$I$6:$I$2555='Team Results'!$L$4))</f>
        <v>0</v>
      </c>
      <c r="N12" s="53">
        <f>SUMPRODUCT(0+('Form - Part 2'!L$6:L$2555="Yes"),0+('Form - Part 2'!$C$6:$C$2555=$D12),0+('Form - Part 2'!$I$6:$I$2555='Team Results'!$L$4))</f>
        <v>0</v>
      </c>
      <c r="O12" s="53">
        <f>SUMPRODUCT(0+('Form - Part 2'!M$6:M$2555="Yes"),0+('Form - Part 2'!$C$6:$C$2555=$D12),0+('Form - Part 2'!$I$6:$I$2555='Team Results'!$L$4))</f>
        <v>0</v>
      </c>
      <c r="P12" s="53">
        <f>SUMPRODUCT(0+('Form - Part 2'!N$6:N$2555="Yes"),0+('Form - Part 2'!$C$6:$C$2555=$D12),0+('Form - Part 2'!$I$6:$I$2555='Team Results'!$L$4))</f>
        <v>0</v>
      </c>
      <c r="Q12" s="45" t="str">
        <f t="shared" si="4"/>
        <v>0</v>
      </c>
      <c r="R12" s="45" t="str">
        <f t="shared" si="5"/>
        <v>0</v>
      </c>
      <c r="S12" s="45" t="str">
        <f t="shared" si="6"/>
        <v>0</v>
      </c>
      <c r="T12" s="45" t="str">
        <f t="shared" si="7"/>
        <v>0</v>
      </c>
      <c r="U12" s="45" t="str">
        <f t="shared" si="8"/>
        <v>0</v>
      </c>
    </row>
    <row r="13" spans="1:26" s="51" customFormat="1">
      <c r="A13" s="24" t="str">
        <f t="shared" si="0"/>
        <v/>
      </c>
      <c r="B13" s="40" t="str">
        <f t="shared" si="1"/>
        <v/>
      </c>
      <c r="C13" s="53" t="str">
        <f t="shared" si="3"/>
        <v/>
      </c>
      <c r="D13" s="25">
        <v>6</v>
      </c>
      <c r="E13" s="41" t="str">
        <f>IF('Form - Part 2'!$E$211="","",'Form - Part 2'!$E$211)</f>
        <v/>
      </c>
      <c r="F13" s="24" t="s">
        <v>42</v>
      </c>
      <c r="G13" s="24">
        <f>SUMPRODUCT(0+('Form - Part 2'!$W$6:$W$2555),0+('Form - Part 2'!$C$6:$C$2555=Calculations_Team!D13))</f>
        <v>0</v>
      </c>
      <c r="H13" s="42" t="s">
        <v>42</v>
      </c>
      <c r="I13" s="24">
        <f>SUMPRODUCT(0+('Form - Part 2'!$V$6:$V$2555),0+('Form - Part 2'!$C$6:$C$2555=Calculations_Team!$D13))</f>
        <v>0</v>
      </c>
      <c r="J13" s="43">
        <f t="shared" si="2"/>
        <v>0</v>
      </c>
      <c r="K13" s="52">
        <v>1</v>
      </c>
      <c r="L13" s="25">
        <f>SUMPRODUCT(0+('Form - Part 2'!J$6:J$2555="Yes"),0+('Form - Part 2'!$C$6:$C$2555=$D13),0+('Form - Part 2'!$I$6:$I$2555='Team Results'!$L$4))</f>
        <v>0</v>
      </c>
      <c r="M13" s="25">
        <f>SUMPRODUCT(0+('Form - Part 2'!K$6:K$2555="Yes"),0+('Form - Part 2'!$C$6:$C$2555=$D13),0+('Form - Part 2'!$I$6:$I$2555='Team Results'!$L$4))</f>
        <v>0</v>
      </c>
      <c r="N13" s="53">
        <f>SUMPRODUCT(0+('Form - Part 2'!L$6:L$2555="Yes"),0+('Form - Part 2'!$C$6:$C$2555=$D13),0+('Form - Part 2'!$I$6:$I$2555='Team Results'!$L$4))</f>
        <v>0</v>
      </c>
      <c r="O13" s="53">
        <f>SUMPRODUCT(0+('Form - Part 2'!M$6:M$2555="Yes"),0+('Form - Part 2'!$C$6:$C$2555=$D13),0+('Form - Part 2'!$I$6:$I$2555='Team Results'!$L$4))</f>
        <v>0</v>
      </c>
      <c r="P13" s="53">
        <f>SUMPRODUCT(0+('Form - Part 2'!N$6:N$2555="Yes"),0+('Form - Part 2'!$C$6:$C$2555=$D13),0+('Form - Part 2'!$I$6:$I$2555='Team Results'!$L$4))</f>
        <v>0</v>
      </c>
      <c r="Q13" s="45" t="str">
        <f t="shared" si="4"/>
        <v>0</v>
      </c>
      <c r="R13" s="45" t="str">
        <f t="shared" si="5"/>
        <v>0</v>
      </c>
      <c r="S13" s="45" t="str">
        <f t="shared" si="6"/>
        <v>0</v>
      </c>
      <c r="T13" s="45" t="str">
        <f t="shared" si="7"/>
        <v>0</v>
      </c>
      <c r="U13" s="45" t="str">
        <f t="shared" si="8"/>
        <v>0</v>
      </c>
      <c r="Z13" s="54"/>
    </row>
    <row r="14" spans="1:26" s="51" customFormat="1">
      <c r="A14" s="24" t="str">
        <f t="shared" si="0"/>
        <v/>
      </c>
      <c r="B14" s="40" t="str">
        <f t="shared" si="1"/>
        <v/>
      </c>
      <c r="C14" s="53" t="str">
        <f t="shared" si="3"/>
        <v/>
      </c>
      <c r="D14" s="25">
        <v>7</v>
      </c>
      <c r="E14" s="41" t="str">
        <f>IF('Form - Part 2'!$E$252="","",'Form - Part 2'!$E$252)</f>
        <v/>
      </c>
      <c r="F14" s="24" t="s">
        <v>42</v>
      </c>
      <c r="G14" s="24">
        <f>SUMPRODUCT(0+('Form - Part 2'!$W$6:$W$2555),0+('Form - Part 2'!$C$6:$C$2555=Calculations_Team!D14))</f>
        <v>0</v>
      </c>
      <c r="H14" s="42" t="s">
        <v>42</v>
      </c>
      <c r="I14" s="24">
        <f>SUMPRODUCT(0+('Form - Part 2'!$V$6:$V$2555),0+('Form - Part 2'!$C$6:$C$2555=Calculations_Team!$D14))</f>
        <v>0</v>
      </c>
      <c r="J14" s="43">
        <f t="shared" si="2"/>
        <v>0</v>
      </c>
      <c r="K14" s="52">
        <v>1</v>
      </c>
      <c r="L14" s="25">
        <f>SUMPRODUCT(0+('Form - Part 2'!J$6:J$2555="Yes"),0+('Form - Part 2'!$C$6:$C$2555=$D14),0+('Form - Part 2'!$I$6:$I$2555='Team Results'!$L$4))</f>
        <v>0</v>
      </c>
      <c r="M14" s="25">
        <f>SUMPRODUCT(0+('Form - Part 2'!K$6:K$2555="Yes"),0+('Form - Part 2'!$C$6:$C$2555=$D14),0+('Form - Part 2'!$I$6:$I$2555='Team Results'!$L$4))</f>
        <v>0</v>
      </c>
      <c r="N14" s="53">
        <f>SUMPRODUCT(0+('Form - Part 2'!L$6:L$2555="Yes"),0+('Form - Part 2'!$C$6:$C$2555=$D14),0+('Form - Part 2'!$I$6:$I$2555='Team Results'!$L$4))</f>
        <v>0</v>
      </c>
      <c r="O14" s="53">
        <f>SUMPRODUCT(0+('Form - Part 2'!M$6:M$2555="Yes"),0+('Form - Part 2'!$C$6:$C$2555=$D14),0+('Form - Part 2'!$I$6:$I$2555='Team Results'!$L$4))</f>
        <v>0</v>
      </c>
      <c r="P14" s="53">
        <f>SUMPRODUCT(0+('Form - Part 2'!N$6:N$2555="Yes"),0+('Form - Part 2'!$C$6:$C$2555=$D14),0+('Form - Part 2'!$I$6:$I$2555='Team Results'!$L$4))</f>
        <v>0</v>
      </c>
      <c r="Q14" s="45" t="str">
        <f t="shared" si="4"/>
        <v>0</v>
      </c>
      <c r="R14" s="45" t="str">
        <f t="shared" si="5"/>
        <v>0</v>
      </c>
      <c r="S14" s="45" t="str">
        <f t="shared" si="6"/>
        <v>0</v>
      </c>
      <c r="T14" s="45" t="str">
        <f t="shared" si="7"/>
        <v>0</v>
      </c>
      <c r="U14" s="45" t="str">
        <f t="shared" si="8"/>
        <v>0</v>
      </c>
      <c r="Z14" s="54"/>
    </row>
    <row r="15" spans="1:26" s="51" customFormat="1">
      <c r="A15" s="24" t="str">
        <f t="shared" si="0"/>
        <v/>
      </c>
      <c r="B15" s="40" t="str">
        <f t="shared" si="1"/>
        <v/>
      </c>
      <c r="C15" s="53" t="str">
        <f t="shared" si="3"/>
        <v/>
      </c>
      <c r="D15" s="25">
        <v>8</v>
      </c>
      <c r="E15" s="41" t="str">
        <f>IF('Form - Part 2'!$E$293="","",'Form - Part 2'!$E$293)</f>
        <v/>
      </c>
      <c r="F15" s="24" t="s">
        <v>42</v>
      </c>
      <c r="G15" s="24">
        <f>SUMPRODUCT(0+('Form - Part 2'!$W$6:$W$2555),0+('Form - Part 2'!$C$6:$C$2555=Calculations_Team!D15))</f>
        <v>0</v>
      </c>
      <c r="H15" s="42" t="s">
        <v>42</v>
      </c>
      <c r="I15" s="24">
        <f>SUMPRODUCT(0+('Form - Part 2'!$V$6:$V$2555),0+('Form - Part 2'!$C$6:$C$2555=Calculations_Team!$D15))</f>
        <v>0</v>
      </c>
      <c r="J15" s="43">
        <f t="shared" si="2"/>
        <v>0</v>
      </c>
      <c r="K15" s="52">
        <v>1</v>
      </c>
      <c r="L15" s="25">
        <f>SUMPRODUCT(0+('Form - Part 2'!J$6:J$2555="Yes"),0+('Form - Part 2'!$C$6:$C$2555=$D15),0+('Form - Part 2'!$I$6:$I$2555='Team Results'!$L$4))</f>
        <v>0</v>
      </c>
      <c r="M15" s="25">
        <f>SUMPRODUCT(0+('Form - Part 2'!K$6:K$2555="Yes"),0+('Form - Part 2'!$C$6:$C$2555=$D15),0+('Form - Part 2'!$I$6:$I$2555='Team Results'!$L$4))</f>
        <v>0</v>
      </c>
      <c r="N15" s="53">
        <f>SUMPRODUCT(0+('Form - Part 2'!L$6:L$2555="Yes"),0+('Form - Part 2'!$C$6:$C$2555=$D15),0+('Form - Part 2'!$I$6:$I$2555='Team Results'!$L$4))</f>
        <v>0</v>
      </c>
      <c r="O15" s="53">
        <f>SUMPRODUCT(0+('Form - Part 2'!M$6:M$2555="Yes"),0+('Form - Part 2'!$C$6:$C$2555=$D15),0+('Form - Part 2'!$I$6:$I$2555='Team Results'!$L$4))</f>
        <v>0</v>
      </c>
      <c r="P15" s="53">
        <f>SUMPRODUCT(0+('Form - Part 2'!N$6:N$2555="Yes"),0+('Form - Part 2'!$C$6:$C$2555=$D15),0+('Form - Part 2'!$I$6:$I$2555='Team Results'!$L$4))</f>
        <v>0</v>
      </c>
      <c r="Q15" s="45" t="str">
        <f t="shared" si="4"/>
        <v>0</v>
      </c>
      <c r="R15" s="45" t="str">
        <f t="shared" si="5"/>
        <v>0</v>
      </c>
      <c r="S15" s="45" t="str">
        <f t="shared" si="6"/>
        <v>0</v>
      </c>
      <c r="T15" s="45" t="str">
        <f t="shared" si="7"/>
        <v>0</v>
      </c>
      <c r="U15" s="45" t="str">
        <f t="shared" si="8"/>
        <v>0</v>
      </c>
      <c r="Z15" s="54"/>
    </row>
    <row r="16" spans="1:26" s="51" customFormat="1">
      <c r="A16" s="24" t="str">
        <f t="shared" si="0"/>
        <v/>
      </c>
      <c r="B16" s="40" t="str">
        <f t="shared" si="1"/>
        <v/>
      </c>
      <c r="C16" s="53" t="str">
        <f t="shared" si="3"/>
        <v/>
      </c>
      <c r="D16" s="25">
        <v>9</v>
      </c>
      <c r="E16" s="41" t="str">
        <f>IF('Form - Part 2'!$E$334="","",'Form - Part 2'!$E$334)</f>
        <v/>
      </c>
      <c r="F16" s="24" t="s">
        <v>42</v>
      </c>
      <c r="G16" s="24">
        <f>SUMPRODUCT(0+('Form - Part 2'!$W$6:$W$2555),0+('Form - Part 2'!$C$6:$C$2555=Calculations_Team!D16))</f>
        <v>0</v>
      </c>
      <c r="H16" s="42" t="s">
        <v>42</v>
      </c>
      <c r="I16" s="24">
        <f>SUMPRODUCT(0+('Form - Part 2'!$V$6:$V$2555),0+('Form - Part 2'!$C$6:$C$2555=Calculations_Team!$D16))</f>
        <v>0</v>
      </c>
      <c r="J16" s="43">
        <f t="shared" si="2"/>
        <v>0</v>
      </c>
      <c r="K16" s="52">
        <v>1</v>
      </c>
      <c r="L16" s="25">
        <f>SUMPRODUCT(0+('Form - Part 2'!J$6:J$2555="Yes"),0+('Form - Part 2'!$C$6:$C$2555=$D16),0+('Form - Part 2'!$I$6:$I$2555='Team Results'!$L$4))</f>
        <v>0</v>
      </c>
      <c r="M16" s="25">
        <f>SUMPRODUCT(0+('Form - Part 2'!K$6:K$2555="Yes"),0+('Form - Part 2'!$C$6:$C$2555=$D16),0+('Form - Part 2'!$I$6:$I$2555='Team Results'!$L$4))</f>
        <v>0</v>
      </c>
      <c r="N16" s="53">
        <f>SUMPRODUCT(0+('Form - Part 2'!L$6:L$2555="Yes"),0+('Form - Part 2'!$C$6:$C$2555=$D16),0+('Form - Part 2'!$I$6:$I$2555='Team Results'!$L$4))</f>
        <v>0</v>
      </c>
      <c r="O16" s="53">
        <f>SUMPRODUCT(0+('Form - Part 2'!M$6:M$2555="Yes"),0+('Form - Part 2'!$C$6:$C$2555=$D16),0+('Form - Part 2'!$I$6:$I$2555='Team Results'!$L$4))</f>
        <v>0</v>
      </c>
      <c r="P16" s="53">
        <f>SUMPRODUCT(0+('Form - Part 2'!N$6:N$2555="Yes"),0+('Form - Part 2'!$C$6:$C$2555=$D16),0+('Form - Part 2'!$I$6:$I$2555='Team Results'!$L$4))</f>
        <v>0</v>
      </c>
      <c r="Q16" s="45" t="str">
        <f t="shared" si="4"/>
        <v>0</v>
      </c>
      <c r="R16" s="45" t="str">
        <f t="shared" si="5"/>
        <v>0</v>
      </c>
      <c r="S16" s="45" t="str">
        <f t="shared" si="6"/>
        <v>0</v>
      </c>
      <c r="T16" s="45" t="str">
        <f t="shared" si="7"/>
        <v>0</v>
      </c>
      <c r="U16" s="45" t="str">
        <f t="shared" si="8"/>
        <v>0</v>
      </c>
    </row>
    <row r="17" spans="1:26">
      <c r="A17" s="24" t="str">
        <f t="shared" si="0"/>
        <v/>
      </c>
      <c r="B17" s="40" t="str">
        <f t="shared" si="1"/>
        <v/>
      </c>
      <c r="C17" s="25" t="str">
        <f t="shared" si="3"/>
        <v/>
      </c>
      <c r="D17" s="25">
        <v>10</v>
      </c>
      <c r="E17" s="41" t="str">
        <f>IF('Form - Part 2'!$E$375="","",'Form - Part 2'!$E$375)</f>
        <v/>
      </c>
      <c r="F17" s="24" t="s">
        <v>42</v>
      </c>
      <c r="G17" s="24">
        <f>SUMPRODUCT(0+('Form - Part 2'!$W$6:$W$2555),0+('Form - Part 2'!$C$6:$C$2555=Calculations_Team!D17))</f>
        <v>0</v>
      </c>
      <c r="H17" s="42" t="s">
        <v>42</v>
      </c>
      <c r="I17" s="24">
        <f>SUMPRODUCT(0+('Form - Part 2'!$V$6:$V$2555),0+('Form - Part 2'!$C$6:$C$2555=Calculations_Team!$D17))</f>
        <v>0</v>
      </c>
      <c r="J17" s="43">
        <f t="shared" si="2"/>
        <v>0</v>
      </c>
      <c r="K17" s="44">
        <v>1</v>
      </c>
      <c r="L17" s="25">
        <f>SUMPRODUCT(0+('Form - Part 2'!J$6:J$2555="Yes"),0+('Form - Part 2'!$C$6:$C$2555=$D17),0+('Form - Part 2'!$I$6:$I$2555='Team Results'!$L$4))</f>
        <v>0</v>
      </c>
      <c r="M17" s="25">
        <f>SUMPRODUCT(0+('Form - Part 2'!K$6:K$2555="Yes"),0+('Form - Part 2'!$C$6:$C$2555=$D17),0+('Form - Part 2'!$I$6:$I$2555='Team Results'!$L$4))</f>
        <v>0</v>
      </c>
      <c r="N17" s="53">
        <f>SUMPRODUCT(0+('Form - Part 2'!L$6:L$2555="Yes"),0+('Form - Part 2'!$C$6:$C$2555=$D17),0+('Form - Part 2'!$I$6:$I$2555='Team Results'!$L$4))</f>
        <v>0</v>
      </c>
      <c r="O17" s="53">
        <f>SUMPRODUCT(0+('Form - Part 2'!M$6:M$2555="Yes"),0+('Form - Part 2'!$C$6:$C$2555=$D17),0+('Form - Part 2'!$I$6:$I$2555='Team Results'!$L$4))</f>
        <v>0</v>
      </c>
      <c r="P17" s="53">
        <f>SUMPRODUCT(0+('Form - Part 2'!N$6:N$2555="Yes"),0+('Form - Part 2'!$C$6:$C$2555=$D17),0+('Form - Part 2'!$I$6:$I$2555='Team Results'!$L$4))</f>
        <v>0</v>
      </c>
      <c r="Q17" s="45" t="str">
        <f t="shared" si="4"/>
        <v>0</v>
      </c>
      <c r="R17" s="45" t="str">
        <f t="shared" si="5"/>
        <v>0</v>
      </c>
      <c r="S17" s="45" t="str">
        <f t="shared" si="6"/>
        <v>0</v>
      </c>
      <c r="T17" s="45" t="str">
        <f t="shared" si="7"/>
        <v>0</v>
      </c>
      <c r="U17" s="45" t="str">
        <f t="shared" si="8"/>
        <v>0</v>
      </c>
    </row>
    <row r="18" spans="1:26">
      <c r="A18" s="24" t="str">
        <f>IF(ISERROR(YEAR(E18)),"",YEAR(E18))</f>
        <v/>
      </c>
      <c r="B18" s="40" t="str">
        <f t="shared" si="1"/>
        <v/>
      </c>
      <c r="C18" s="25" t="str">
        <f t="shared" si="3"/>
        <v/>
      </c>
      <c r="D18" s="25">
        <v>11</v>
      </c>
      <c r="E18" s="41" t="str">
        <f>IF('Form - Part 2'!$E$416="","",'Form - Part 2'!$E$416)</f>
        <v/>
      </c>
      <c r="F18" s="24" t="s">
        <v>42</v>
      </c>
      <c r="G18" s="24">
        <f>SUMPRODUCT(0+('Form - Part 2'!$W$6:$W$2555),0+('Form - Part 2'!$C$6:$C$2555=Calculations_Team!D18))</f>
        <v>0</v>
      </c>
      <c r="H18" s="42" t="s">
        <v>42</v>
      </c>
      <c r="I18" s="24">
        <f>SUMPRODUCT(0+('Form - Part 2'!$V$6:$V$2555),0+('Form - Part 2'!$C$6:$C$2555=Calculations_Team!$D18))</f>
        <v>0</v>
      </c>
      <c r="J18" s="43">
        <f t="shared" si="2"/>
        <v>0</v>
      </c>
      <c r="K18" s="44">
        <v>1</v>
      </c>
      <c r="L18" s="25">
        <f>SUMPRODUCT(0+('Form - Part 2'!J$6:J$2555="Yes"),0+('Form - Part 2'!$C$6:$C$2555=$D18),0+('Form - Part 2'!$I$6:$I$2555='Team Results'!$L$4))</f>
        <v>0</v>
      </c>
      <c r="M18" s="25">
        <f>SUMPRODUCT(0+('Form - Part 2'!K$6:K$2555="Yes"),0+('Form - Part 2'!$C$6:$C$2555=$D18),0+('Form - Part 2'!$I$6:$I$2555='Team Results'!$L$4))</f>
        <v>0</v>
      </c>
      <c r="N18" s="53">
        <f>SUMPRODUCT(0+('Form - Part 2'!L$6:L$2555="Yes"),0+('Form - Part 2'!$C$6:$C$2555=$D18),0+('Form - Part 2'!$I$6:$I$2555='Team Results'!$L$4))</f>
        <v>0</v>
      </c>
      <c r="O18" s="53">
        <f>SUMPRODUCT(0+('Form - Part 2'!M$6:M$2555="Yes"),0+('Form - Part 2'!$C$6:$C$2555=$D18),0+('Form - Part 2'!$I$6:$I$2555='Team Results'!$L$4))</f>
        <v>0</v>
      </c>
      <c r="P18" s="53">
        <f>SUMPRODUCT(0+('Form - Part 2'!N$6:N$2555="Yes"),0+('Form - Part 2'!$C$6:$C$2555=$D18),0+('Form - Part 2'!$I$6:$I$2555='Team Results'!$L$4))</f>
        <v>0</v>
      </c>
      <c r="Q18" s="45" t="str">
        <f t="shared" si="4"/>
        <v>0</v>
      </c>
      <c r="R18" s="45" t="str">
        <f t="shared" si="5"/>
        <v>0</v>
      </c>
      <c r="S18" s="45" t="str">
        <f t="shared" si="6"/>
        <v>0</v>
      </c>
      <c r="T18" s="45" t="str">
        <f t="shared" si="7"/>
        <v>0</v>
      </c>
      <c r="U18" s="45" t="str">
        <f t="shared" si="8"/>
        <v>0</v>
      </c>
    </row>
    <row r="19" spans="1:26" s="51" customFormat="1">
      <c r="A19" s="24" t="str">
        <f t="shared" ref="A19:A60" si="9">IF(ISERROR(YEAR(E19)),"",YEAR(E19))</f>
        <v/>
      </c>
      <c r="B19" s="40" t="str">
        <f t="shared" si="1"/>
        <v/>
      </c>
      <c r="C19" s="25" t="str">
        <f t="shared" si="3"/>
        <v/>
      </c>
      <c r="D19" s="25">
        <v>12</v>
      </c>
      <c r="E19" s="41" t="str">
        <f>IF('Form - Part 2'!$E$457="","",'Form - Part 2'!$E$457)</f>
        <v/>
      </c>
      <c r="F19" s="24" t="s">
        <v>42</v>
      </c>
      <c r="G19" s="24">
        <f>SUMPRODUCT(0+('Form - Part 2'!$W$6:$W$2555),0+('Form - Part 2'!$C$6:$C$2555=Calculations_Team!D19))</f>
        <v>0</v>
      </c>
      <c r="H19" s="42" t="s">
        <v>42</v>
      </c>
      <c r="I19" s="24">
        <f>SUMPRODUCT(0+('Form - Part 2'!$V$6:$V$2555),0+('Form - Part 2'!$C$6:$C$2555=Calculations_Team!$D19))</f>
        <v>0</v>
      </c>
      <c r="J19" s="43">
        <f t="shared" si="2"/>
        <v>0</v>
      </c>
      <c r="K19" s="52">
        <v>1</v>
      </c>
      <c r="L19" s="25">
        <f>SUMPRODUCT(0+('Form - Part 2'!J$6:J$2555="Yes"),0+('Form - Part 2'!$C$6:$C$2555=$D19),0+('Form - Part 2'!$I$6:$I$2555='Team Results'!$L$4))</f>
        <v>0</v>
      </c>
      <c r="M19" s="25">
        <f>SUMPRODUCT(0+('Form - Part 2'!K$6:K$2555="Yes"),0+('Form - Part 2'!$C$6:$C$2555=$D19),0+('Form - Part 2'!$I$6:$I$2555='Team Results'!$L$4))</f>
        <v>0</v>
      </c>
      <c r="N19" s="53">
        <f>SUMPRODUCT(0+('Form - Part 2'!L$6:L$2555="Yes"),0+('Form - Part 2'!$C$6:$C$2555=$D19),0+('Form - Part 2'!$I$6:$I$2555='Team Results'!$L$4))</f>
        <v>0</v>
      </c>
      <c r="O19" s="53">
        <f>SUMPRODUCT(0+('Form - Part 2'!M$6:M$2555="Yes"),0+('Form - Part 2'!$C$6:$C$2555=$D19),0+('Form - Part 2'!$I$6:$I$2555='Team Results'!$L$4))</f>
        <v>0</v>
      </c>
      <c r="P19" s="53">
        <f>SUMPRODUCT(0+('Form - Part 2'!N$6:N$2555="Yes"),0+('Form - Part 2'!$C$6:$C$2555=$D19),0+('Form - Part 2'!$I$6:$I$2555='Team Results'!$L$4))</f>
        <v>0</v>
      </c>
      <c r="Q19" s="45" t="str">
        <f t="shared" si="4"/>
        <v>0</v>
      </c>
      <c r="R19" s="45" t="str">
        <f t="shared" si="5"/>
        <v>0</v>
      </c>
      <c r="S19" s="45" t="str">
        <f t="shared" si="6"/>
        <v>0</v>
      </c>
      <c r="T19" s="45" t="str">
        <f t="shared" si="7"/>
        <v>0</v>
      </c>
      <c r="U19" s="45" t="str">
        <f t="shared" si="8"/>
        <v>0</v>
      </c>
      <c r="Z19" s="54"/>
    </row>
    <row r="20" spans="1:26" s="51" customFormat="1">
      <c r="A20" s="24" t="str">
        <f t="shared" si="9"/>
        <v/>
      </c>
      <c r="B20" s="40" t="str">
        <f t="shared" si="1"/>
        <v/>
      </c>
      <c r="C20" s="25" t="str">
        <f t="shared" si="3"/>
        <v/>
      </c>
      <c r="D20" s="25">
        <v>13</v>
      </c>
      <c r="E20" s="41" t="str">
        <f>IF('Form - Part 2'!$E$498="","",'Form - Part 2'!$E$498)</f>
        <v/>
      </c>
      <c r="F20" s="24" t="s">
        <v>42</v>
      </c>
      <c r="G20" s="24">
        <f>SUMPRODUCT(0+('Form - Part 2'!$W$6:$W$2555),0+('Form - Part 2'!$C$6:$C$2555=Calculations_Team!D20))</f>
        <v>0</v>
      </c>
      <c r="H20" s="42" t="s">
        <v>42</v>
      </c>
      <c r="I20" s="24">
        <f>SUMPRODUCT(0+('Form - Part 2'!$V$6:$V$2555),0+('Form - Part 2'!$C$6:$C$2555=Calculations_Team!$D20))</f>
        <v>0</v>
      </c>
      <c r="J20" s="43">
        <f t="shared" si="2"/>
        <v>0</v>
      </c>
      <c r="K20" s="52">
        <v>1</v>
      </c>
      <c r="L20" s="25">
        <f>SUMPRODUCT(0+('Form - Part 2'!J$6:J$2555="Yes"),0+('Form - Part 2'!$C$6:$C$2555=$D20),0+('Form - Part 2'!$I$6:$I$2555='Team Results'!$L$4))</f>
        <v>0</v>
      </c>
      <c r="M20" s="25">
        <f>SUMPRODUCT(0+('Form - Part 2'!K$6:K$2555="Yes"),0+('Form - Part 2'!$C$6:$C$2555=$D20),0+('Form - Part 2'!$I$6:$I$2555='Team Results'!$L$4))</f>
        <v>0</v>
      </c>
      <c r="N20" s="53">
        <f>SUMPRODUCT(0+('Form - Part 2'!L$6:L$2555="Yes"),0+('Form - Part 2'!$C$6:$C$2555=$D20),0+('Form - Part 2'!$I$6:$I$2555='Team Results'!$L$4))</f>
        <v>0</v>
      </c>
      <c r="O20" s="53">
        <f>SUMPRODUCT(0+('Form - Part 2'!M$6:M$2555="Yes"),0+('Form - Part 2'!$C$6:$C$2555=$D20),0+('Form - Part 2'!$I$6:$I$2555='Team Results'!$L$4))</f>
        <v>0</v>
      </c>
      <c r="P20" s="53">
        <f>SUMPRODUCT(0+('Form - Part 2'!N$6:N$2555="Yes"),0+('Form - Part 2'!$C$6:$C$2555=$D20),0+('Form - Part 2'!$I$6:$I$2555='Team Results'!$L$4))</f>
        <v>0</v>
      </c>
      <c r="Q20" s="45" t="str">
        <f t="shared" si="4"/>
        <v>0</v>
      </c>
      <c r="R20" s="45" t="str">
        <f t="shared" si="5"/>
        <v>0</v>
      </c>
      <c r="S20" s="45" t="str">
        <f t="shared" si="6"/>
        <v>0</v>
      </c>
      <c r="T20" s="45" t="str">
        <f t="shared" si="7"/>
        <v>0</v>
      </c>
      <c r="U20" s="45" t="str">
        <f t="shared" si="8"/>
        <v>0</v>
      </c>
      <c r="Z20" s="54"/>
    </row>
    <row r="21" spans="1:26">
      <c r="A21" s="24" t="str">
        <f t="shared" si="9"/>
        <v/>
      </c>
      <c r="B21" s="40" t="str">
        <f t="shared" si="1"/>
        <v/>
      </c>
      <c r="C21" s="25" t="str">
        <f t="shared" si="3"/>
        <v/>
      </c>
      <c r="D21" s="25">
        <v>14</v>
      </c>
      <c r="E21" s="41" t="str">
        <f>IF('Form - Part 2'!$E$539="","",'Form - Part 2'!$E$539)</f>
        <v/>
      </c>
      <c r="F21" s="24" t="s">
        <v>42</v>
      </c>
      <c r="G21" s="24">
        <f>SUMPRODUCT(0+('Form - Part 2'!$W$6:$W$2555),0+('Form - Part 2'!$C$6:$C$2555=Calculations_Team!D21))</f>
        <v>0</v>
      </c>
      <c r="H21" s="42" t="s">
        <v>42</v>
      </c>
      <c r="I21" s="24">
        <f>SUMPRODUCT(0+('Form - Part 2'!$V$6:$V$2555),0+('Form - Part 2'!$C$6:$C$2555=Calculations_Team!$D21))</f>
        <v>0</v>
      </c>
      <c r="J21" s="43">
        <f t="shared" si="2"/>
        <v>0</v>
      </c>
      <c r="K21" s="44">
        <v>1</v>
      </c>
      <c r="L21" s="25">
        <f>SUMPRODUCT(0+('Form - Part 2'!J$6:J$2555="Yes"),0+('Form - Part 2'!$C$6:$C$2555=$D21),0+('Form - Part 2'!$I$6:$I$2555='Team Results'!$L$4))</f>
        <v>0</v>
      </c>
      <c r="M21" s="25">
        <f>SUMPRODUCT(0+('Form - Part 2'!K$6:K$2555="Yes"),0+('Form - Part 2'!$C$6:$C$2555=$D21),0+('Form - Part 2'!$I$6:$I$2555='Team Results'!$L$4))</f>
        <v>0</v>
      </c>
      <c r="N21" s="53">
        <f>SUMPRODUCT(0+('Form - Part 2'!L$6:L$2555="Yes"),0+('Form - Part 2'!$C$6:$C$2555=$D21),0+('Form - Part 2'!$I$6:$I$2555='Team Results'!$L$4))</f>
        <v>0</v>
      </c>
      <c r="O21" s="53">
        <f>SUMPRODUCT(0+('Form - Part 2'!M$6:M$2555="Yes"),0+('Form - Part 2'!$C$6:$C$2555=$D21),0+('Form - Part 2'!$I$6:$I$2555='Team Results'!$L$4))</f>
        <v>0</v>
      </c>
      <c r="P21" s="53">
        <f>SUMPRODUCT(0+('Form - Part 2'!N$6:N$2555="Yes"),0+('Form - Part 2'!$C$6:$C$2555=$D21),0+('Form - Part 2'!$I$6:$I$2555='Team Results'!$L$4))</f>
        <v>0</v>
      </c>
      <c r="Q21" s="45" t="str">
        <f t="shared" si="4"/>
        <v>0</v>
      </c>
      <c r="R21" s="45" t="str">
        <f t="shared" si="5"/>
        <v>0</v>
      </c>
      <c r="S21" s="45" t="str">
        <f t="shared" si="6"/>
        <v>0</v>
      </c>
      <c r="T21" s="45" t="str">
        <f t="shared" si="7"/>
        <v>0</v>
      </c>
      <c r="U21" s="45" t="str">
        <f t="shared" si="8"/>
        <v>0</v>
      </c>
    </row>
    <row r="22" spans="1:26">
      <c r="A22" s="24" t="str">
        <f t="shared" si="9"/>
        <v/>
      </c>
      <c r="B22" s="40" t="str">
        <f t="shared" si="1"/>
        <v/>
      </c>
      <c r="C22" s="25" t="str">
        <f t="shared" si="3"/>
        <v/>
      </c>
      <c r="D22" s="25">
        <v>15</v>
      </c>
      <c r="E22" s="41" t="str">
        <f>IF('Form - Part 2'!$E$580="","",'Form - Part 2'!$E$580)</f>
        <v/>
      </c>
      <c r="F22" s="24" t="s">
        <v>42</v>
      </c>
      <c r="G22" s="24">
        <f>SUMPRODUCT(0+('Form - Part 2'!$W$6:$W$2555),0+('Form - Part 2'!$C$6:$C$2555=Calculations_Team!D22))</f>
        <v>0</v>
      </c>
      <c r="H22" s="42" t="s">
        <v>42</v>
      </c>
      <c r="I22" s="24">
        <f>SUMPRODUCT(0+('Form - Part 2'!$V$6:$V$2555),0+('Form - Part 2'!$C$6:$C$2555=Calculations_Team!$D22))</f>
        <v>0</v>
      </c>
      <c r="J22" s="43">
        <f t="shared" si="2"/>
        <v>0</v>
      </c>
      <c r="K22" s="44">
        <v>1</v>
      </c>
      <c r="L22" s="25">
        <f>SUMPRODUCT(0+('Form - Part 2'!J$6:J$2555="Yes"),0+('Form - Part 2'!$C$6:$C$2555=$D22),0+('Form - Part 2'!$I$6:$I$2555='Team Results'!$L$4))</f>
        <v>0</v>
      </c>
      <c r="M22" s="25">
        <f>SUMPRODUCT(0+('Form - Part 2'!K$6:K$2555="Yes"),0+('Form - Part 2'!$C$6:$C$2555=$D22),0+('Form - Part 2'!$I$6:$I$2555='Team Results'!$L$4))</f>
        <v>0</v>
      </c>
      <c r="N22" s="53">
        <f>SUMPRODUCT(0+('Form - Part 2'!L$6:L$2555="Yes"),0+('Form - Part 2'!$C$6:$C$2555=$D22),0+('Form - Part 2'!$I$6:$I$2555='Team Results'!$L$4))</f>
        <v>0</v>
      </c>
      <c r="O22" s="53">
        <f>SUMPRODUCT(0+('Form - Part 2'!M$6:M$2555="Yes"),0+('Form - Part 2'!$C$6:$C$2555=$D22),0+('Form - Part 2'!$I$6:$I$2555='Team Results'!$L$4))</f>
        <v>0</v>
      </c>
      <c r="P22" s="53">
        <f>SUMPRODUCT(0+('Form - Part 2'!N$6:N$2555="Yes"),0+('Form - Part 2'!$C$6:$C$2555=$D22),0+('Form - Part 2'!$I$6:$I$2555='Team Results'!$L$4))</f>
        <v>0</v>
      </c>
      <c r="Q22" s="45" t="str">
        <f t="shared" si="4"/>
        <v>0</v>
      </c>
      <c r="R22" s="45" t="str">
        <f t="shared" si="5"/>
        <v>0</v>
      </c>
      <c r="S22" s="45" t="str">
        <f t="shared" si="6"/>
        <v>0</v>
      </c>
      <c r="T22" s="45" t="str">
        <f t="shared" si="7"/>
        <v>0</v>
      </c>
      <c r="U22" s="45" t="str">
        <f t="shared" si="8"/>
        <v>0</v>
      </c>
    </row>
    <row r="23" spans="1:26">
      <c r="A23" s="24" t="str">
        <f t="shared" si="9"/>
        <v/>
      </c>
      <c r="B23" s="40" t="str">
        <f t="shared" si="1"/>
        <v/>
      </c>
      <c r="C23" s="25" t="str">
        <f t="shared" si="3"/>
        <v/>
      </c>
      <c r="D23" s="25">
        <v>16</v>
      </c>
      <c r="E23" s="41" t="str">
        <f>IF('Form - Part 2'!$E$621="","",'Form - Part 2'!$E$621)</f>
        <v/>
      </c>
      <c r="F23" s="24" t="s">
        <v>42</v>
      </c>
      <c r="G23" s="24">
        <f>SUMPRODUCT(0+('Form - Part 2'!$W$6:$W$2555),0+('Form - Part 2'!$C$6:$C$2555=Calculations_Team!D23))</f>
        <v>0</v>
      </c>
      <c r="H23" s="42" t="s">
        <v>42</v>
      </c>
      <c r="I23" s="24">
        <f>SUMPRODUCT(0+('Form - Part 2'!$V$6:$V$2555),0+('Form - Part 2'!$C$6:$C$2555=Calculations_Team!$D23))</f>
        <v>0</v>
      </c>
      <c r="J23" s="43">
        <f t="shared" si="2"/>
        <v>0</v>
      </c>
      <c r="K23" s="44">
        <v>1</v>
      </c>
      <c r="L23" s="25">
        <f>SUMPRODUCT(0+('Form - Part 2'!J$6:J$2555="Yes"),0+('Form - Part 2'!$C$6:$C$2555=$D23),0+('Form - Part 2'!$I$6:$I$2555='Team Results'!$L$4))</f>
        <v>0</v>
      </c>
      <c r="M23" s="25">
        <f>SUMPRODUCT(0+('Form - Part 2'!K$6:K$2555="Yes"),0+('Form - Part 2'!$C$6:$C$2555=$D23),0+('Form - Part 2'!$I$6:$I$2555='Team Results'!$L$4))</f>
        <v>0</v>
      </c>
      <c r="N23" s="53">
        <f>SUMPRODUCT(0+('Form - Part 2'!L$6:L$2555="Yes"),0+('Form - Part 2'!$C$6:$C$2555=$D23),0+('Form - Part 2'!$I$6:$I$2555='Team Results'!$L$4))</f>
        <v>0</v>
      </c>
      <c r="O23" s="53">
        <f>SUMPRODUCT(0+('Form - Part 2'!M$6:M$2555="Yes"),0+('Form - Part 2'!$C$6:$C$2555=$D23),0+('Form - Part 2'!$I$6:$I$2555='Team Results'!$L$4))</f>
        <v>0</v>
      </c>
      <c r="P23" s="53">
        <f>SUMPRODUCT(0+('Form - Part 2'!N$6:N$2555="Yes"),0+('Form - Part 2'!$C$6:$C$2555=$D23),0+('Form - Part 2'!$I$6:$I$2555='Team Results'!$L$4))</f>
        <v>0</v>
      </c>
      <c r="Q23" s="45" t="str">
        <f t="shared" si="4"/>
        <v>0</v>
      </c>
      <c r="R23" s="45" t="str">
        <f t="shared" si="5"/>
        <v>0</v>
      </c>
      <c r="S23" s="45" t="str">
        <f t="shared" si="6"/>
        <v>0</v>
      </c>
      <c r="T23" s="45" t="str">
        <f t="shared" si="7"/>
        <v>0</v>
      </c>
      <c r="U23" s="45" t="str">
        <f t="shared" si="8"/>
        <v>0</v>
      </c>
    </row>
    <row r="24" spans="1:26">
      <c r="A24" s="24" t="str">
        <f t="shared" si="9"/>
        <v/>
      </c>
      <c r="B24" s="40" t="str">
        <f t="shared" si="1"/>
        <v/>
      </c>
      <c r="C24" s="25" t="str">
        <f t="shared" si="3"/>
        <v/>
      </c>
      <c r="D24" s="25">
        <v>17</v>
      </c>
      <c r="E24" s="41" t="str">
        <f>IF('Form - Part 2'!$E$662="","",'Form - Part 2'!$E$662)</f>
        <v/>
      </c>
      <c r="F24" s="24" t="s">
        <v>42</v>
      </c>
      <c r="G24" s="24">
        <f>SUMPRODUCT(0+('Form - Part 2'!$W$6:$W$2555),0+('Form - Part 2'!$C$6:$C$2555=Calculations_Team!D24))</f>
        <v>0</v>
      </c>
      <c r="H24" s="42" t="s">
        <v>42</v>
      </c>
      <c r="I24" s="24">
        <f>SUMPRODUCT(0+('Form - Part 2'!$V$6:$V$2555),0+('Form - Part 2'!$C$6:$C$2555=Calculations_Team!$D24))</f>
        <v>0</v>
      </c>
      <c r="J24" s="43">
        <f t="shared" si="2"/>
        <v>0</v>
      </c>
      <c r="K24" s="44">
        <v>1</v>
      </c>
      <c r="L24" s="25">
        <f>SUMPRODUCT(0+('Form - Part 2'!J$6:J$2555="Yes"),0+('Form - Part 2'!$C$6:$C$2555=$D24),0+('Form - Part 2'!$I$6:$I$2555='Team Results'!$L$4))</f>
        <v>0</v>
      </c>
      <c r="M24" s="25">
        <f>SUMPRODUCT(0+('Form - Part 2'!K$6:K$2555="Yes"),0+('Form - Part 2'!$C$6:$C$2555=$D24),0+('Form - Part 2'!$I$6:$I$2555='Team Results'!$L$4))</f>
        <v>0</v>
      </c>
      <c r="N24" s="53">
        <f>SUMPRODUCT(0+('Form - Part 2'!L$6:L$2555="Yes"),0+('Form - Part 2'!$C$6:$C$2555=$D24),0+('Form - Part 2'!$I$6:$I$2555='Team Results'!$L$4))</f>
        <v>0</v>
      </c>
      <c r="O24" s="53">
        <f>SUMPRODUCT(0+('Form - Part 2'!M$6:M$2555="Yes"),0+('Form - Part 2'!$C$6:$C$2555=$D24),0+('Form - Part 2'!$I$6:$I$2555='Team Results'!$L$4))</f>
        <v>0</v>
      </c>
      <c r="P24" s="53">
        <f>SUMPRODUCT(0+('Form - Part 2'!N$6:N$2555="Yes"),0+('Form - Part 2'!$C$6:$C$2555=$D24),0+('Form - Part 2'!$I$6:$I$2555='Team Results'!$L$4))</f>
        <v>0</v>
      </c>
      <c r="Q24" s="45" t="str">
        <f t="shared" si="4"/>
        <v>0</v>
      </c>
      <c r="R24" s="45" t="str">
        <f t="shared" si="5"/>
        <v>0</v>
      </c>
      <c r="S24" s="45" t="str">
        <f t="shared" si="6"/>
        <v>0</v>
      </c>
      <c r="T24" s="45" t="str">
        <f t="shared" si="7"/>
        <v>0</v>
      </c>
      <c r="U24" s="45" t="str">
        <f t="shared" si="8"/>
        <v>0</v>
      </c>
    </row>
    <row r="25" spans="1:26">
      <c r="A25" s="24" t="str">
        <f t="shared" si="9"/>
        <v/>
      </c>
      <c r="B25" s="40" t="str">
        <f t="shared" si="1"/>
        <v/>
      </c>
      <c r="C25" s="25" t="str">
        <f t="shared" si="3"/>
        <v/>
      </c>
      <c r="D25" s="25">
        <v>18</v>
      </c>
      <c r="E25" s="41" t="str">
        <f>IF('Form - Part 2'!$E$703="","",'Form - Part 2'!$E$703)</f>
        <v/>
      </c>
      <c r="F25" s="24" t="s">
        <v>42</v>
      </c>
      <c r="G25" s="24">
        <f>SUMPRODUCT(0+('Form - Part 2'!$W$6:$W$2555),0+('Form - Part 2'!$C$6:$C$2555=Calculations_Team!D25))</f>
        <v>0</v>
      </c>
      <c r="H25" s="42" t="s">
        <v>42</v>
      </c>
      <c r="I25" s="24">
        <f>SUMPRODUCT(0+('Form - Part 2'!$V$6:$V$2555),0+('Form - Part 2'!$C$6:$C$2555=Calculations_Team!$D25))</f>
        <v>0</v>
      </c>
      <c r="J25" s="43">
        <f t="shared" si="2"/>
        <v>0</v>
      </c>
      <c r="K25" s="44">
        <v>1</v>
      </c>
      <c r="L25" s="25">
        <f>SUMPRODUCT(0+('Form - Part 2'!J$6:J$2555="Yes"),0+('Form - Part 2'!$C$6:$C$2555=$D25),0+('Form - Part 2'!$I$6:$I$2555='Team Results'!$L$4))</f>
        <v>0</v>
      </c>
      <c r="M25" s="25">
        <f>SUMPRODUCT(0+('Form - Part 2'!K$6:K$2555="Yes"),0+('Form - Part 2'!$C$6:$C$2555=$D25),0+('Form - Part 2'!$I$6:$I$2555='Team Results'!$L$4))</f>
        <v>0</v>
      </c>
      <c r="N25" s="53">
        <f>SUMPRODUCT(0+('Form - Part 2'!L$6:L$2555="Yes"),0+('Form - Part 2'!$C$6:$C$2555=$D25),0+('Form - Part 2'!$I$6:$I$2555='Team Results'!$L$4))</f>
        <v>0</v>
      </c>
      <c r="O25" s="53">
        <f>SUMPRODUCT(0+('Form - Part 2'!M$6:M$2555="Yes"),0+('Form - Part 2'!$C$6:$C$2555=$D25),0+('Form - Part 2'!$I$6:$I$2555='Team Results'!$L$4))</f>
        <v>0</v>
      </c>
      <c r="P25" s="53">
        <f>SUMPRODUCT(0+('Form - Part 2'!N$6:N$2555="Yes"),0+('Form - Part 2'!$C$6:$C$2555=$D25),0+('Form - Part 2'!$I$6:$I$2555='Team Results'!$L$4))</f>
        <v>0</v>
      </c>
      <c r="Q25" s="45" t="str">
        <f t="shared" si="4"/>
        <v>0</v>
      </c>
      <c r="R25" s="45" t="str">
        <f t="shared" si="5"/>
        <v>0</v>
      </c>
      <c r="S25" s="45" t="str">
        <f t="shared" si="6"/>
        <v>0</v>
      </c>
      <c r="T25" s="45" t="str">
        <f t="shared" si="7"/>
        <v>0</v>
      </c>
      <c r="U25" s="45" t="str">
        <f t="shared" si="8"/>
        <v>0</v>
      </c>
    </row>
    <row r="26" spans="1:26">
      <c r="A26" s="24" t="str">
        <f t="shared" si="9"/>
        <v/>
      </c>
      <c r="B26" s="40" t="str">
        <f t="shared" si="1"/>
        <v/>
      </c>
      <c r="C26" s="25" t="str">
        <f t="shared" si="3"/>
        <v/>
      </c>
      <c r="D26" s="25">
        <v>19</v>
      </c>
      <c r="E26" s="41" t="str">
        <f>IF('Form - Part 2'!$E$744="","",'Form - Part 2'!$E$744)</f>
        <v/>
      </c>
      <c r="F26" s="24" t="s">
        <v>42</v>
      </c>
      <c r="G26" s="24">
        <f>SUMPRODUCT(0+('Form - Part 2'!$W$6:$W$2555),0+('Form - Part 2'!$C$6:$C$2555=Calculations_Team!D26))</f>
        <v>0</v>
      </c>
      <c r="H26" s="42" t="s">
        <v>42</v>
      </c>
      <c r="I26" s="24">
        <f>SUMPRODUCT(0+('Form - Part 2'!$V$6:$V$2555),0+('Form - Part 2'!$C$6:$C$2555=Calculations_Team!$D26))</f>
        <v>0</v>
      </c>
      <c r="J26" s="43">
        <f t="shared" si="2"/>
        <v>0</v>
      </c>
      <c r="K26" s="44">
        <v>1</v>
      </c>
      <c r="L26" s="25">
        <f>SUMPRODUCT(0+('Form - Part 2'!J$6:J$2555="Yes"),0+('Form - Part 2'!$C$6:$C$2555=$D26),0+('Form - Part 2'!$I$6:$I$2555='Team Results'!$L$4))</f>
        <v>0</v>
      </c>
      <c r="M26" s="25">
        <f>SUMPRODUCT(0+('Form - Part 2'!K$6:K$2555="Yes"),0+('Form - Part 2'!$C$6:$C$2555=$D26),0+('Form - Part 2'!$I$6:$I$2555='Team Results'!$L$4))</f>
        <v>0</v>
      </c>
      <c r="N26" s="53">
        <f>SUMPRODUCT(0+('Form - Part 2'!L$6:L$2555="Yes"),0+('Form - Part 2'!$C$6:$C$2555=$D26),0+('Form - Part 2'!$I$6:$I$2555='Team Results'!$L$4))</f>
        <v>0</v>
      </c>
      <c r="O26" s="53">
        <f>SUMPRODUCT(0+('Form - Part 2'!M$6:M$2555="Yes"),0+('Form - Part 2'!$C$6:$C$2555=$D26),0+('Form - Part 2'!$I$6:$I$2555='Team Results'!$L$4))</f>
        <v>0</v>
      </c>
      <c r="P26" s="53">
        <f>SUMPRODUCT(0+('Form - Part 2'!N$6:N$2555="Yes"),0+('Form - Part 2'!$C$6:$C$2555=$D26),0+('Form - Part 2'!$I$6:$I$2555='Team Results'!$L$4))</f>
        <v>0</v>
      </c>
      <c r="Q26" s="45" t="str">
        <f t="shared" ref="Q26:Q60" si="10">IF(ISERROR(L26/$G26),"0",L26/$G26)</f>
        <v>0</v>
      </c>
      <c r="R26" s="45" t="str">
        <f t="shared" ref="R26:R60" si="11">IF(ISERROR(M26/$G26),"0",M26/$G26)</f>
        <v>0</v>
      </c>
      <c r="S26" s="45" t="str">
        <f t="shared" ref="S26:S60" si="12">IF(ISERROR(N26/$G26),"0",N26/$G26)</f>
        <v>0</v>
      </c>
      <c r="T26" s="45" t="str">
        <f t="shared" ref="T26:T60" si="13">IF(ISERROR(O26/$G26),"0",O26/$G26)</f>
        <v>0</v>
      </c>
      <c r="U26" s="45" t="str">
        <f t="shared" ref="U26:U60" si="14">IF(ISERROR(P26/$G26),"0",P26/$G26)</f>
        <v>0</v>
      </c>
    </row>
    <row r="27" spans="1:26">
      <c r="A27" s="24" t="str">
        <f t="shared" si="9"/>
        <v/>
      </c>
      <c r="B27" s="40" t="str">
        <f t="shared" si="1"/>
        <v/>
      </c>
      <c r="C27" s="25" t="str">
        <f t="shared" si="3"/>
        <v/>
      </c>
      <c r="D27" s="25">
        <v>20</v>
      </c>
      <c r="E27" s="41" t="str">
        <f>IF('Form - Part 2'!$E$785="","",'Form - Part 2'!$E$785)</f>
        <v/>
      </c>
      <c r="F27" s="24" t="s">
        <v>42</v>
      </c>
      <c r="G27" s="24">
        <f>SUMPRODUCT(0+('Form - Part 2'!$W$6:$W$2555),0+('Form - Part 2'!$C$6:$C$2555=Calculations_Team!D27))</f>
        <v>0</v>
      </c>
      <c r="H27" s="42" t="s">
        <v>42</v>
      </c>
      <c r="I27" s="24">
        <f>SUMPRODUCT(0+('Form - Part 2'!$V$6:$V$2555),0+('Form - Part 2'!$C$6:$C$2555=Calculations_Team!$D27))</f>
        <v>0</v>
      </c>
      <c r="J27" s="43">
        <f t="shared" si="2"/>
        <v>0</v>
      </c>
      <c r="K27" s="44">
        <v>1</v>
      </c>
      <c r="L27" s="25">
        <f>SUMPRODUCT(0+('Form - Part 2'!J$6:J$2555="Yes"),0+('Form - Part 2'!$C$6:$C$2555=$D27),0+('Form - Part 2'!$I$6:$I$2555='Team Results'!$L$4))</f>
        <v>0</v>
      </c>
      <c r="M27" s="25">
        <f>SUMPRODUCT(0+('Form - Part 2'!K$6:K$2555="Yes"),0+('Form - Part 2'!$C$6:$C$2555=$D27),0+('Form - Part 2'!$I$6:$I$2555='Team Results'!$L$4))</f>
        <v>0</v>
      </c>
      <c r="N27" s="53">
        <f>SUMPRODUCT(0+('Form - Part 2'!L$6:L$2555="Yes"),0+('Form - Part 2'!$C$6:$C$2555=$D27),0+('Form - Part 2'!$I$6:$I$2555='Team Results'!$L$4))</f>
        <v>0</v>
      </c>
      <c r="O27" s="53">
        <f>SUMPRODUCT(0+('Form - Part 2'!M$6:M$2555="Yes"),0+('Form - Part 2'!$C$6:$C$2555=$D27),0+('Form - Part 2'!$I$6:$I$2555='Team Results'!$L$4))</f>
        <v>0</v>
      </c>
      <c r="P27" s="53">
        <f>SUMPRODUCT(0+('Form - Part 2'!N$6:N$2555="Yes"),0+('Form - Part 2'!$C$6:$C$2555=$D27),0+('Form - Part 2'!$I$6:$I$2555='Team Results'!$L$4))</f>
        <v>0</v>
      </c>
      <c r="Q27" s="45" t="str">
        <f t="shared" si="10"/>
        <v>0</v>
      </c>
      <c r="R27" s="45" t="str">
        <f t="shared" si="11"/>
        <v>0</v>
      </c>
      <c r="S27" s="45" t="str">
        <f t="shared" si="12"/>
        <v>0</v>
      </c>
      <c r="T27" s="45" t="str">
        <f t="shared" si="13"/>
        <v>0</v>
      </c>
      <c r="U27" s="45" t="str">
        <f t="shared" si="14"/>
        <v>0</v>
      </c>
    </row>
    <row r="28" spans="1:26">
      <c r="A28" s="24" t="str">
        <f t="shared" si="9"/>
        <v/>
      </c>
      <c r="B28" s="40" t="str">
        <f t="shared" si="1"/>
        <v/>
      </c>
      <c r="C28" s="25" t="str">
        <f t="shared" si="3"/>
        <v/>
      </c>
      <c r="D28" s="25">
        <v>21</v>
      </c>
      <c r="E28" s="41" t="str">
        <f>IF('Form - Part 2'!$E$826="","",'Form - Part 2'!$E$826)</f>
        <v/>
      </c>
      <c r="F28" s="24" t="s">
        <v>42</v>
      </c>
      <c r="G28" s="24">
        <f>SUMPRODUCT(0+('Form - Part 2'!$W$6:$W$2555),0+('Form - Part 2'!$C$6:$C$2555=Calculations_Team!D28))</f>
        <v>0</v>
      </c>
      <c r="H28" s="42" t="s">
        <v>42</v>
      </c>
      <c r="I28" s="24">
        <f>SUMPRODUCT(0+('Form - Part 2'!$V$6:$V$2555),0+('Form - Part 2'!$C$6:$C$2555=Calculations_Team!$D28))</f>
        <v>0</v>
      </c>
      <c r="J28" s="43">
        <f t="shared" si="2"/>
        <v>0</v>
      </c>
      <c r="K28" s="44">
        <v>1</v>
      </c>
      <c r="L28" s="25">
        <f>SUMPRODUCT(0+('Form - Part 2'!J$6:J$2555="Yes"),0+('Form - Part 2'!$C$6:$C$2555=$D28),0+('Form - Part 2'!$I$6:$I$2555='Team Results'!$L$4))</f>
        <v>0</v>
      </c>
      <c r="M28" s="25">
        <f>SUMPRODUCT(0+('Form - Part 2'!K$6:K$2555="Yes"),0+('Form - Part 2'!$C$6:$C$2555=$D28),0+('Form - Part 2'!$I$6:$I$2555='Team Results'!$L$4))</f>
        <v>0</v>
      </c>
      <c r="N28" s="53">
        <f>SUMPRODUCT(0+('Form - Part 2'!L$6:L$2555="Yes"),0+('Form - Part 2'!$C$6:$C$2555=$D28),0+('Form - Part 2'!$I$6:$I$2555='Team Results'!$L$4))</f>
        <v>0</v>
      </c>
      <c r="O28" s="53">
        <f>SUMPRODUCT(0+('Form - Part 2'!M$6:M$2555="Yes"),0+('Form - Part 2'!$C$6:$C$2555=$D28),0+('Form - Part 2'!$I$6:$I$2555='Team Results'!$L$4))</f>
        <v>0</v>
      </c>
      <c r="P28" s="53">
        <f>SUMPRODUCT(0+('Form - Part 2'!N$6:N$2555="Yes"),0+('Form - Part 2'!$C$6:$C$2555=$D28),0+('Form - Part 2'!$I$6:$I$2555='Team Results'!$L$4))</f>
        <v>0</v>
      </c>
      <c r="Q28" s="45" t="str">
        <f t="shared" si="10"/>
        <v>0</v>
      </c>
      <c r="R28" s="45" t="str">
        <f t="shared" si="11"/>
        <v>0</v>
      </c>
      <c r="S28" s="45" t="str">
        <f t="shared" si="12"/>
        <v>0</v>
      </c>
      <c r="T28" s="45" t="str">
        <f t="shared" si="13"/>
        <v>0</v>
      </c>
      <c r="U28" s="45" t="str">
        <f t="shared" si="14"/>
        <v>0</v>
      </c>
    </row>
    <row r="29" spans="1:26">
      <c r="A29" s="24" t="str">
        <f t="shared" si="9"/>
        <v/>
      </c>
      <c r="B29" s="40" t="str">
        <f t="shared" si="1"/>
        <v/>
      </c>
      <c r="C29" s="25" t="str">
        <f t="shared" si="3"/>
        <v/>
      </c>
      <c r="D29" s="25">
        <v>22</v>
      </c>
      <c r="E29" s="41" t="str">
        <f>IF('Form - Part 2'!$E$867="","",'Form - Part 2'!$E$867)</f>
        <v/>
      </c>
      <c r="F29" s="24" t="s">
        <v>42</v>
      </c>
      <c r="G29" s="24">
        <f>SUMPRODUCT(0+('Form - Part 2'!$W$6:$W$2555),0+('Form - Part 2'!$C$6:$C$2555=Calculations_Team!D29))</f>
        <v>0</v>
      </c>
      <c r="H29" s="42" t="s">
        <v>42</v>
      </c>
      <c r="I29" s="24">
        <f>SUMPRODUCT(0+('Form - Part 2'!$V$6:$V$2555),0+('Form - Part 2'!$C$6:$C$2555=Calculations_Team!$D29))</f>
        <v>0</v>
      </c>
      <c r="J29" s="43">
        <f t="shared" si="2"/>
        <v>0</v>
      </c>
      <c r="K29" s="44">
        <v>1</v>
      </c>
      <c r="L29" s="25">
        <f>SUMPRODUCT(0+('Form - Part 2'!J$6:J$2555="Yes"),0+('Form - Part 2'!$C$6:$C$2555=$D29),0+('Form - Part 2'!$I$6:$I$2555='Team Results'!$L$4))</f>
        <v>0</v>
      </c>
      <c r="M29" s="25">
        <f>SUMPRODUCT(0+('Form - Part 2'!K$6:K$2555="Yes"),0+('Form - Part 2'!$C$6:$C$2555=$D29),0+('Form - Part 2'!$I$6:$I$2555='Team Results'!$L$4))</f>
        <v>0</v>
      </c>
      <c r="N29" s="53">
        <f>SUMPRODUCT(0+('Form - Part 2'!L$6:L$2555="Yes"),0+('Form - Part 2'!$C$6:$C$2555=$D29),0+('Form - Part 2'!$I$6:$I$2555='Team Results'!$L$4))</f>
        <v>0</v>
      </c>
      <c r="O29" s="53">
        <f>SUMPRODUCT(0+('Form - Part 2'!M$6:M$2555="Yes"),0+('Form - Part 2'!$C$6:$C$2555=$D29),0+('Form - Part 2'!$I$6:$I$2555='Team Results'!$L$4))</f>
        <v>0</v>
      </c>
      <c r="P29" s="53">
        <f>SUMPRODUCT(0+('Form - Part 2'!N$6:N$2555="Yes"),0+('Form - Part 2'!$C$6:$C$2555=$D29),0+('Form - Part 2'!$I$6:$I$2555='Team Results'!$L$4))</f>
        <v>0</v>
      </c>
      <c r="Q29" s="45" t="str">
        <f t="shared" si="10"/>
        <v>0</v>
      </c>
      <c r="R29" s="45" t="str">
        <f t="shared" si="11"/>
        <v>0</v>
      </c>
      <c r="S29" s="45" t="str">
        <f t="shared" si="12"/>
        <v>0</v>
      </c>
      <c r="T29" s="45" t="str">
        <f t="shared" si="13"/>
        <v>0</v>
      </c>
      <c r="U29" s="45" t="str">
        <f t="shared" si="14"/>
        <v>0</v>
      </c>
    </row>
    <row r="30" spans="1:26">
      <c r="A30" s="24" t="str">
        <f t="shared" si="9"/>
        <v/>
      </c>
      <c r="B30" s="40" t="str">
        <f t="shared" si="1"/>
        <v/>
      </c>
      <c r="C30" s="25" t="str">
        <f t="shared" si="3"/>
        <v/>
      </c>
      <c r="D30" s="25">
        <v>23</v>
      </c>
      <c r="E30" s="41" t="str">
        <f>IF('Form - Part 2'!$E$908="","",'Form - Part 2'!$E$908)</f>
        <v/>
      </c>
      <c r="F30" s="24" t="s">
        <v>42</v>
      </c>
      <c r="G30" s="24">
        <f>SUMPRODUCT(0+('Form - Part 2'!$W$6:$W$2555),0+('Form - Part 2'!$C$6:$C$2555=Calculations_Team!D30))</f>
        <v>0</v>
      </c>
      <c r="H30" s="42" t="s">
        <v>42</v>
      </c>
      <c r="I30" s="24">
        <f>SUMPRODUCT(0+('Form - Part 2'!$V$6:$V$2555),0+('Form - Part 2'!$C$6:$C$2555=Calculations_Team!$D30))</f>
        <v>0</v>
      </c>
      <c r="J30" s="43">
        <f t="shared" si="2"/>
        <v>0</v>
      </c>
      <c r="K30" s="44">
        <v>1</v>
      </c>
      <c r="L30" s="25">
        <f>SUMPRODUCT(0+('Form - Part 2'!J$6:J$2555="Yes"),0+('Form - Part 2'!$C$6:$C$2555=$D30),0+('Form - Part 2'!$I$6:$I$2555='Team Results'!$L$4))</f>
        <v>0</v>
      </c>
      <c r="M30" s="25">
        <f>SUMPRODUCT(0+('Form - Part 2'!K$6:K$2555="Yes"),0+('Form - Part 2'!$C$6:$C$2555=$D30),0+('Form - Part 2'!$I$6:$I$2555='Team Results'!$L$4))</f>
        <v>0</v>
      </c>
      <c r="N30" s="53">
        <f>SUMPRODUCT(0+('Form - Part 2'!L$6:L$2555="Yes"),0+('Form - Part 2'!$C$6:$C$2555=$D30),0+('Form - Part 2'!$I$6:$I$2555='Team Results'!$L$4))</f>
        <v>0</v>
      </c>
      <c r="O30" s="53">
        <f>SUMPRODUCT(0+('Form - Part 2'!M$6:M$2555="Yes"),0+('Form - Part 2'!$C$6:$C$2555=$D30),0+('Form - Part 2'!$I$6:$I$2555='Team Results'!$L$4))</f>
        <v>0</v>
      </c>
      <c r="P30" s="53">
        <f>SUMPRODUCT(0+('Form - Part 2'!N$6:N$2555="Yes"),0+('Form - Part 2'!$C$6:$C$2555=$D30),0+('Form - Part 2'!$I$6:$I$2555='Team Results'!$L$4))</f>
        <v>0</v>
      </c>
      <c r="Q30" s="45" t="str">
        <f t="shared" si="10"/>
        <v>0</v>
      </c>
      <c r="R30" s="45" t="str">
        <f t="shared" si="11"/>
        <v>0</v>
      </c>
      <c r="S30" s="45" t="str">
        <f t="shared" si="12"/>
        <v>0</v>
      </c>
      <c r="T30" s="45" t="str">
        <f t="shared" si="13"/>
        <v>0</v>
      </c>
      <c r="U30" s="45" t="str">
        <f t="shared" si="14"/>
        <v>0</v>
      </c>
    </row>
    <row r="31" spans="1:26">
      <c r="A31" s="24" t="str">
        <f t="shared" si="9"/>
        <v/>
      </c>
      <c r="B31" s="40" t="str">
        <f t="shared" si="1"/>
        <v/>
      </c>
      <c r="C31" s="25" t="str">
        <f t="shared" si="3"/>
        <v/>
      </c>
      <c r="D31" s="25">
        <v>24</v>
      </c>
      <c r="E31" s="41" t="str">
        <f>IF('Form - Part 2'!$E$949="","",'Form - Part 2'!$E$949)</f>
        <v/>
      </c>
      <c r="F31" s="24" t="s">
        <v>42</v>
      </c>
      <c r="G31" s="24">
        <f>SUMPRODUCT(0+('Form - Part 2'!$W$6:$W$2555),0+('Form - Part 2'!$C$6:$C$2555=Calculations_Team!D31))</f>
        <v>0</v>
      </c>
      <c r="H31" s="42" t="s">
        <v>42</v>
      </c>
      <c r="I31" s="24">
        <f>SUMPRODUCT(0+('Form - Part 2'!$V$6:$V$2555),0+('Form - Part 2'!$C$6:$C$2555=Calculations_Team!$D31))</f>
        <v>0</v>
      </c>
      <c r="J31" s="43">
        <f t="shared" si="2"/>
        <v>0</v>
      </c>
      <c r="K31" s="44">
        <v>1</v>
      </c>
      <c r="L31" s="25">
        <f>SUMPRODUCT(0+('Form - Part 2'!J$6:J$2555="Yes"),0+('Form - Part 2'!$C$6:$C$2555=$D31),0+('Form - Part 2'!$I$6:$I$2555='Team Results'!$L$4))</f>
        <v>0</v>
      </c>
      <c r="M31" s="25">
        <f>SUMPRODUCT(0+('Form - Part 2'!K$6:K$2555="Yes"),0+('Form - Part 2'!$C$6:$C$2555=$D31),0+('Form - Part 2'!$I$6:$I$2555='Team Results'!$L$4))</f>
        <v>0</v>
      </c>
      <c r="N31" s="53">
        <f>SUMPRODUCT(0+('Form - Part 2'!L$6:L$2555="Yes"),0+('Form - Part 2'!$C$6:$C$2555=$D31),0+('Form - Part 2'!$I$6:$I$2555='Team Results'!$L$4))</f>
        <v>0</v>
      </c>
      <c r="O31" s="53">
        <f>SUMPRODUCT(0+('Form - Part 2'!M$6:M$2555="Yes"),0+('Form - Part 2'!$C$6:$C$2555=$D31),0+('Form - Part 2'!$I$6:$I$2555='Team Results'!$L$4))</f>
        <v>0</v>
      </c>
      <c r="P31" s="53">
        <f>SUMPRODUCT(0+('Form - Part 2'!N$6:N$2555="Yes"),0+('Form - Part 2'!$C$6:$C$2555=$D31),0+('Form - Part 2'!$I$6:$I$2555='Team Results'!$L$4))</f>
        <v>0</v>
      </c>
      <c r="Q31" s="45" t="str">
        <f t="shared" si="10"/>
        <v>0</v>
      </c>
      <c r="R31" s="45" t="str">
        <f t="shared" si="11"/>
        <v>0</v>
      </c>
      <c r="S31" s="45" t="str">
        <f t="shared" si="12"/>
        <v>0</v>
      </c>
      <c r="T31" s="45" t="str">
        <f t="shared" si="13"/>
        <v>0</v>
      </c>
      <c r="U31" s="45" t="str">
        <f t="shared" si="14"/>
        <v>0</v>
      </c>
    </row>
    <row r="32" spans="1:26">
      <c r="A32" s="24" t="str">
        <f t="shared" si="9"/>
        <v/>
      </c>
      <c r="B32" s="40" t="str">
        <f t="shared" si="1"/>
        <v/>
      </c>
      <c r="C32" s="25" t="str">
        <f t="shared" si="3"/>
        <v/>
      </c>
      <c r="D32" s="25">
        <v>25</v>
      </c>
      <c r="E32" s="41" t="str">
        <f>IF('Form - Part 2'!$E$990="","",'Form - Part 2'!$E$990)</f>
        <v/>
      </c>
      <c r="F32" s="24" t="s">
        <v>42</v>
      </c>
      <c r="G32" s="24">
        <f>SUMPRODUCT(0+('Form - Part 2'!$W$6:$W$2555),0+('Form - Part 2'!$C$6:$C$2555=Calculations_Team!D32))</f>
        <v>0</v>
      </c>
      <c r="H32" s="42" t="s">
        <v>42</v>
      </c>
      <c r="I32" s="24">
        <f>SUMPRODUCT(0+('Form - Part 2'!$V$6:$V$2555),0+('Form - Part 2'!$C$6:$C$2555=Calculations_Team!$D32))</f>
        <v>0</v>
      </c>
      <c r="J32" s="43">
        <f t="shared" si="2"/>
        <v>0</v>
      </c>
      <c r="K32" s="44">
        <v>1</v>
      </c>
      <c r="L32" s="25">
        <f>SUMPRODUCT(0+('Form - Part 2'!J$6:J$2555="Yes"),0+('Form - Part 2'!$C$6:$C$2555=$D32),0+('Form - Part 2'!$I$6:$I$2555='Team Results'!$L$4))</f>
        <v>0</v>
      </c>
      <c r="M32" s="25">
        <f>SUMPRODUCT(0+('Form - Part 2'!K$6:K$2555="Yes"),0+('Form - Part 2'!$C$6:$C$2555=$D32),0+('Form - Part 2'!$I$6:$I$2555='Team Results'!$L$4))</f>
        <v>0</v>
      </c>
      <c r="N32" s="53">
        <f>SUMPRODUCT(0+('Form - Part 2'!L$6:L$2555="Yes"),0+('Form - Part 2'!$C$6:$C$2555=$D32),0+('Form - Part 2'!$I$6:$I$2555='Team Results'!$L$4))</f>
        <v>0</v>
      </c>
      <c r="O32" s="53">
        <f>SUMPRODUCT(0+('Form - Part 2'!M$6:M$2555="Yes"),0+('Form - Part 2'!$C$6:$C$2555=$D32),0+('Form - Part 2'!$I$6:$I$2555='Team Results'!$L$4))</f>
        <v>0</v>
      </c>
      <c r="P32" s="53">
        <f>SUMPRODUCT(0+('Form - Part 2'!N$6:N$2555="Yes"),0+('Form - Part 2'!$C$6:$C$2555=$D32),0+('Form - Part 2'!$I$6:$I$2555='Team Results'!$L$4))</f>
        <v>0</v>
      </c>
      <c r="Q32" s="45" t="str">
        <f t="shared" si="10"/>
        <v>0</v>
      </c>
      <c r="R32" s="45" t="str">
        <f t="shared" si="11"/>
        <v>0</v>
      </c>
      <c r="S32" s="45" t="str">
        <f t="shared" si="12"/>
        <v>0</v>
      </c>
      <c r="T32" s="45" t="str">
        <f t="shared" si="13"/>
        <v>0</v>
      </c>
      <c r="U32" s="45" t="str">
        <f t="shared" si="14"/>
        <v>0</v>
      </c>
    </row>
    <row r="33" spans="1:21">
      <c r="A33" s="24" t="str">
        <f t="shared" si="9"/>
        <v/>
      </c>
      <c r="B33" s="40" t="str">
        <f t="shared" si="1"/>
        <v/>
      </c>
      <c r="C33" s="25" t="str">
        <f t="shared" si="3"/>
        <v/>
      </c>
      <c r="D33" s="25">
        <v>26</v>
      </c>
      <c r="E33" s="41" t="str">
        <f>IF('Form - Part 2'!$E$1031="","",'Form - Part 2'!$E$1031)</f>
        <v/>
      </c>
      <c r="F33" s="24" t="s">
        <v>42</v>
      </c>
      <c r="G33" s="24">
        <f>SUMPRODUCT(0+('Form - Part 2'!$W$6:$W$2555),0+('Form - Part 2'!$C$6:$C$2555=Calculations_Team!D33))</f>
        <v>0</v>
      </c>
      <c r="H33" s="42" t="s">
        <v>42</v>
      </c>
      <c r="I33" s="24">
        <f>SUMPRODUCT(0+('Form - Part 2'!$V$6:$V$2555),0+('Form - Part 2'!$C$6:$C$2555=Calculations_Team!$D33))</f>
        <v>0</v>
      </c>
      <c r="J33" s="43">
        <f t="shared" si="2"/>
        <v>0</v>
      </c>
      <c r="K33" s="44">
        <v>1</v>
      </c>
      <c r="L33" s="25">
        <f>SUMPRODUCT(0+('Form - Part 2'!J$6:J$2555="Yes"),0+('Form - Part 2'!$C$6:$C$2555=$D33),0+('Form - Part 2'!$I$6:$I$2555='Team Results'!$L$4))</f>
        <v>0</v>
      </c>
      <c r="M33" s="25">
        <f>SUMPRODUCT(0+('Form - Part 2'!K$6:K$2555="Yes"),0+('Form - Part 2'!$C$6:$C$2555=$D33),0+('Form - Part 2'!$I$6:$I$2555='Team Results'!$L$4))</f>
        <v>0</v>
      </c>
      <c r="N33" s="53">
        <f>SUMPRODUCT(0+('Form - Part 2'!L$6:L$2555="Yes"),0+('Form - Part 2'!$C$6:$C$2555=$D33),0+('Form - Part 2'!$I$6:$I$2555='Team Results'!$L$4))</f>
        <v>0</v>
      </c>
      <c r="O33" s="53">
        <f>SUMPRODUCT(0+('Form - Part 2'!M$6:M$2555="Yes"),0+('Form - Part 2'!$C$6:$C$2555=$D33),0+('Form - Part 2'!$I$6:$I$2555='Team Results'!$L$4))</f>
        <v>0</v>
      </c>
      <c r="P33" s="53">
        <f>SUMPRODUCT(0+('Form - Part 2'!N$6:N$2555="Yes"),0+('Form - Part 2'!$C$6:$C$2555=$D33),0+('Form - Part 2'!$I$6:$I$2555='Team Results'!$L$4))</f>
        <v>0</v>
      </c>
      <c r="Q33" s="45" t="str">
        <f t="shared" si="10"/>
        <v>0</v>
      </c>
      <c r="R33" s="45" t="str">
        <f t="shared" si="11"/>
        <v>0</v>
      </c>
      <c r="S33" s="45" t="str">
        <f t="shared" si="12"/>
        <v>0</v>
      </c>
      <c r="T33" s="45" t="str">
        <f t="shared" si="13"/>
        <v>0</v>
      </c>
      <c r="U33" s="45" t="str">
        <f t="shared" si="14"/>
        <v>0</v>
      </c>
    </row>
    <row r="34" spans="1:21">
      <c r="A34" s="24" t="str">
        <f t="shared" si="9"/>
        <v/>
      </c>
      <c r="B34" s="40" t="str">
        <f t="shared" si="1"/>
        <v/>
      </c>
      <c r="C34" s="25" t="str">
        <f t="shared" si="3"/>
        <v/>
      </c>
      <c r="D34" s="25">
        <v>27</v>
      </c>
      <c r="E34" s="41" t="str">
        <f>IF('Form - Part 2'!$E$1072="","",'Form - Part 2'!$E$1072)</f>
        <v/>
      </c>
      <c r="F34" s="24" t="s">
        <v>42</v>
      </c>
      <c r="G34" s="24">
        <f>SUMPRODUCT(0+('Form - Part 2'!$W$6:$W$2555),0+('Form - Part 2'!$C$6:$C$2555=Calculations_Team!D34))</f>
        <v>0</v>
      </c>
      <c r="H34" s="42" t="s">
        <v>42</v>
      </c>
      <c r="I34" s="24">
        <f>SUMPRODUCT(0+('Form - Part 2'!$V$6:$V$2555),0+('Form - Part 2'!$C$6:$C$2555=Calculations_Team!$D34))</f>
        <v>0</v>
      </c>
      <c r="J34" s="43">
        <f t="shared" si="2"/>
        <v>0</v>
      </c>
      <c r="K34" s="44">
        <v>1</v>
      </c>
      <c r="L34" s="25">
        <f>SUMPRODUCT(0+('Form - Part 2'!J$6:J$2555="Yes"),0+('Form - Part 2'!$C$6:$C$2555=$D34),0+('Form - Part 2'!$I$6:$I$2555='Team Results'!$L$4))</f>
        <v>0</v>
      </c>
      <c r="M34" s="25">
        <f>SUMPRODUCT(0+('Form - Part 2'!K$6:K$2555="Yes"),0+('Form - Part 2'!$C$6:$C$2555=$D34),0+('Form - Part 2'!$I$6:$I$2555='Team Results'!$L$4))</f>
        <v>0</v>
      </c>
      <c r="N34" s="53">
        <f>SUMPRODUCT(0+('Form - Part 2'!L$6:L$2555="Yes"),0+('Form - Part 2'!$C$6:$C$2555=$D34),0+('Form - Part 2'!$I$6:$I$2555='Team Results'!$L$4))</f>
        <v>0</v>
      </c>
      <c r="O34" s="53">
        <f>SUMPRODUCT(0+('Form - Part 2'!M$6:M$2555="Yes"),0+('Form - Part 2'!$C$6:$C$2555=$D34),0+('Form - Part 2'!$I$6:$I$2555='Team Results'!$L$4))</f>
        <v>0</v>
      </c>
      <c r="P34" s="53">
        <f>SUMPRODUCT(0+('Form - Part 2'!N$6:N$2555="Yes"),0+('Form - Part 2'!$C$6:$C$2555=$D34),0+('Form - Part 2'!$I$6:$I$2555='Team Results'!$L$4))</f>
        <v>0</v>
      </c>
      <c r="Q34" s="45" t="str">
        <f t="shared" si="10"/>
        <v>0</v>
      </c>
      <c r="R34" s="45" t="str">
        <f t="shared" si="11"/>
        <v>0</v>
      </c>
      <c r="S34" s="45" t="str">
        <f t="shared" si="12"/>
        <v>0</v>
      </c>
      <c r="T34" s="45" t="str">
        <f t="shared" si="13"/>
        <v>0</v>
      </c>
      <c r="U34" s="45" t="str">
        <f t="shared" si="14"/>
        <v>0</v>
      </c>
    </row>
    <row r="35" spans="1:21">
      <c r="A35" s="24" t="str">
        <f t="shared" si="9"/>
        <v/>
      </c>
      <c r="B35" s="40" t="str">
        <f t="shared" si="1"/>
        <v/>
      </c>
      <c r="C35" s="25" t="str">
        <f t="shared" si="3"/>
        <v/>
      </c>
      <c r="D35" s="25">
        <v>28</v>
      </c>
      <c r="E35" s="41" t="str">
        <f>IF('Form - Part 2'!$E$1113="","",'Form - Part 2'!$E$1113)</f>
        <v/>
      </c>
      <c r="F35" s="24" t="s">
        <v>42</v>
      </c>
      <c r="G35" s="24">
        <f>SUMPRODUCT(0+('Form - Part 2'!$W$6:$W$2555),0+('Form - Part 2'!$C$6:$C$2555=Calculations_Team!D35))</f>
        <v>0</v>
      </c>
      <c r="H35" s="42" t="s">
        <v>42</v>
      </c>
      <c r="I35" s="24">
        <f>SUMPRODUCT(0+('Form - Part 2'!$V$6:$V$2555),0+('Form - Part 2'!$C$6:$C$2555=Calculations_Team!$D35))</f>
        <v>0</v>
      </c>
      <c r="J35" s="43">
        <f t="shared" si="2"/>
        <v>0</v>
      </c>
      <c r="K35" s="44">
        <v>1</v>
      </c>
      <c r="L35" s="25">
        <f>SUMPRODUCT(0+('Form - Part 2'!J$6:J$2555="Yes"),0+('Form - Part 2'!$C$6:$C$2555=$D35),0+('Form - Part 2'!$I$6:$I$2555='Team Results'!$L$4))</f>
        <v>0</v>
      </c>
      <c r="M35" s="25">
        <f>SUMPRODUCT(0+('Form - Part 2'!K$6:K$2555="Yes"),0+('Form - Part 2'!$C$6:$C$2555=$D35),0+('Form - Part 2'!$I$6:$I$2555='Team Results'!$L$4))</f>
        <v>0</v>
      </c>
      <c r="N35" s="53">
        <f>SUMPRODUCT(0+('Form - Part 2'!L$6:L$2555="Yes"),0+('Form - Part 2'!$C$6:$C$2555=$D35),0+('Form - Part 2'!$I$6:$I$2555='Team Results'!$L$4))</f>
        <v>0</v>
      </c>
      <c r="O35" s="53">
        <f>SUMPRODUCT(0+('Form - Part 2'!M$6:M$2555="Yes"),0+('Form - Part 2'!$C$6:$C$2555=$D35),0+('Form - Part 2'!$I$6:$I$2555='Team Results'!$L$4))</f>
        <v>0</v>
      </c>
      <c r="P35" s="53">
        <f>SUMPRODUCT(0+('Form - Part 2'!N$6:N$2555="Yes"),0+('Form - Part 2'!$C$6:$C$2555=$D35),0+('Form - Part 2'!$I$6:$I$2555='Team Results'!$L$4))</f>
        <v>0</v>
      </c>
      <c r="Q35" s="45" t="str">
        <f t="shared" si="10"/>
        <v>0</v>
      </c>
      <c r="R35" s="45" t="str">
        <f t="shared" si="11"/>
        <v>0</v>
      </c>
      <c r="S35" s="45" t="str">
        <f t="shared" si="12"/>
        <v>0</v>
      </c>
      <c r="T35" s="45" t="str">
        <f t="shared" si="13"/>
        <v>0</v>
      </c>
      <c r="U35" s="45" t="str">
        <f t="shared" si="14"/>
        <v>0</v>
      </c>
    </row>
    <row r="36" spans="1:21">
      <c r="A36" s="24" t="str">
        <f t="shared" si="9"/>
        <v/>
      </c>
      <c r="B36" s="40" t="str">
        <f t="shared" si="1"/>
        <v/>
      </c>
      <c r="C36" s="25" t="str">
        <f t="shared" si="3"/>
        <v/>
      </c>
      <c r="D36" s="25">
        <v>29</v>
      </c>
      <c r="E36" s="41" t="str">
        <f>IF('Form - Part 2'!$E$1154="","",'Form - Part 2'!$E$1154)</f>
        <v/>
      </c>
      <c r="F36" s="24" t="s">
        <v>42</v>
      </c>
      <c r="G36" s="24">
        <f>SUMPRODUCT(0+('Form - Part 2'!$W$6:$W$2555),0+('Form - Part 2'!$C$6:$C$2555=Calculations_Team!D36))</f>
        <v>0</v>
      </c>
      <c r="H36" s="42" t="s">
        <v>42</v>
      </c>
      <c r="I36" s="24">
        <f>SUMPRODUCT(0+('Form - Part 2'!$V$6:$V$2555),0+('Form - Part 2'!$C$6:$C$2555=Calculations_Team!$D36))</f>
        <v>0</v>
      </c>
      <c r="J36" s="43">
        <f t="shared" si="2"/>
        <v>0</v>
      </c>
      <c r="K36" s="44">
        <v>1</v>
      </c>
      <c r="L36" s="25">
        <f>SUMPRODUCT(0+('Form - Part 2'!J$6:J$2555="Yes"),0+('Form - Part 2'!$C$6:$C$2555=$D36),0+('Form - Part 2'!$I$6:$I$2555='Team Results'!$L$4))</f>
        <v>0</v>
      </c>
      <c r="M36" s="25">
        <f>SUMPRODUCT(0+('Form - Part 2'!K$6:K$2555="Yes"),0+('Form - Part 2'!$C$6:$C$2555=$D36),0+('Form - Part 2'!$I$6:$I$2555='Team Results'!$L$4))</f>
        <v>0</v>
      </c>
      <c r="N36" s="53">
        <f>SUMPRODUCT(0+('Form - Part 2'!L$6:L$2555="Yes"),0+('Form - Part 2'!$C$6:$C$2555=$D36),0+('Form - Part 2'!$I$6:$I$2555='Team Results'!$L$4))</f>
        <v>0</v>
      </c>
      <c r="O36" s="53">
        <f>SUMPRODUCT(0+('Form - Part 2'!M$6:M$2555="Yes"),0+('Form - Part 2'!$C$6:$C$2555=$D36),0+('Form - Part 2'!$I$6:$I$2555='Team Results'!$L$4))</f>
        <v>0</v>
      </c>
      <c r="P36" s="53">
        <f>SUMPRODUCT(0+('Form - Part 2'!N$6:N$2555="Yes"),0+('Form - Part 2'!$C$6:$C$2555=$D36),0+('Form - Part 2'!$I$6:$I$2555='Team Results'!$L$4))</f>
        <v>0</v>
      </c>
      <c r="Q36" s="45" t="str">
        <f t="shared" si="10"/>
        <v>0</v>
      </c>
      <c r="R36" s="45" t="str">
        <f t="shared" si="11"/>
        <v>0</v>
      </c>
      <c r="S36" s="45" t="str">
        <f t="shared" si="12"/>
        <v>0</v>
      </c>
      <c r="T36" s="45" t="str">
        <f t="shared" si="13"/>
        <v>0</v>
      </c>
      <c r="U36" s="45" t="str">
        <f t="shared" si="14"/>
        <v>0</v>
      </c>
    </row>
    <row r="37" spans="1:21">
      <c r="A37" s="24" t="str">
        <f t="shared" si="9"/>
        <v/>
      </c>
      <c r="B37" s="40" t="str">
        <f t="shared" si="1"/>
        <v/>
      </c>
      <c r="C37" s="25" t="str">
        <f t="shared" si="3"/>
        <v/>
      </c>
      <c r="D37" s="25">
        <v>30</v>
      </c>
      <c r="E37" s="41" t="str">
        <f>IF('Form - Part 2'!$E$1195="","",'Form - Part 2'!$E$1195)</f>
        <v/>
      </c>
      <c r="F37" s="24" t="s">
        <v>42</v>
      </c>
      <c r="G37" s="24">
        <f>SUMPRODUCT(0+('Form - Part 2'!$W$6:$W$2555),0+('Form - Part 2'!$C$6:$C$2555=Calculations_Team!D37))</f>
        <v>0</v>
      </c>
      <c r="H37" s="42" t="s">
        <v>42</v>
      </c>
      <c r="I37" s="24">
        <f>SUMPRODUCT(0+('Form - Part 2'!$V$6:$V$2555),0+('Form - Part 2'!$C$6:$C$2555=Calculations_Team!$D37))</f>
        <v>0</v>
      </c>
      <c r="J37" s="43">
        <f t="shared" si="2"/>
        <v>0</v>
      </c>
      <c r="K37" s="44">
        <v>1</v>
      </c>
      <c r="L37" s="25">
        <f>SUMPRODUCT(0+('Form - Part 2'!J$6:J$2555="Yes"),0+('Form - Part 2'!$C$6:$C$2555=$D37),0+('Form - Part 2'!$I$6:$I$2555='Team Results'!$L$4))</f>
        <v>0</v>
      </c>
      <c r="M37" s="25">
        <f>SUMPRODUCT(0+('Form - Part 2'!K$6:K$2555="Yes"),0+('Form - Part 2'!$C$6:$C$2555=$D37),0+('Form - Part 2'!$I$6:$I$2555='Team Results'!$L$4))</f>
        <v>0</v>
      </c>
      <c r="N37" s="53">
        <f>SUMPRODUCT(0+('Form - Part 2'!L$6:L$2555="Yes"),0+('Form - Part 2'!$C$6:$C$2555=$D37),0+('Form - Part 2'!$I$6:$I$2555='Team Results'!$L$4))</f>
        <v>0</v>
      </c>
      <c r="O37" s="53">
        <f>SUMPRODUCT(0+('Form - Part 2'!M$6:M$2555="Yes"),0+('Form - Part 2'!$C$6:$C$2555=$D37),0+('Form - Part 2'!$I$6:$I$2555='Team Results'!$L$4))</f>
        <v>0</v>
      </c>
      <c r="P37" s="53">
        <f>SUMPRODUCT(0+('Form - Part 2'!N$6:N$2555="Yes"),0+('Form - Part 2'!$C$6:$C$2555=$D37),0+('Form - Part 2'!$I$6:$I$2555='Team Results'!$L$4))</f>
        <v>0</v>
      </c>
      <c r="Q37" s="45" t="str">
        <f t="shared" si="10"/>
        <v>0</v>
      </c>
      <c r="R37" s="45" t="str">
        <f t="shared" si="11"/>
        <v>0</v>
      </c>
      <c r="S37" s="45" t="str">
        <f t="shared" si="12"/>
        <v>0</v>
      </c>
      <c r="T37" s="45" t="str">
        <f t="shared" si="13"/>
        <v>0</v>
      </c>
      <c r="U37" s="45" t="str">
        <f t="shared" si="14"/>
        <v>0</v>
      </c>
    </row>
    <row r="38" spans="1:21">
      <c r="A38" s="24" t="str">
        <f t="shared" si="9"/>
        <v/>
      </c>
      <c r="B38" s="40" t="str">
        <f t="shared" si="1"/>
        <v/>
      </c>
      <c r="C38" s="25" t="str">
        <f t="shared" si="3"/>
        <v/>
      </c>
      <c r="D38" s="25">
        <v>31</v>
      </c>
      <c r="E38" s="41" t="str">
        <f>IF('Form - Part 2'!$E$1236="","",'Form - Part 2'!$E$1236)</f>
        <v/>
      </c>
      <c r="F38" s="24" t="s">
        <v>42</v>
      </c>
      <c r="G38" s="24">
        <f>SUMPRODUCT(0+('Form - Part 2'!$W$6:$W$2555),0+('Form - Part 2'!$C$6:$C$2555=Calculations_Team!D38))</f>
        <v>0</v>
      </c>
      <c r="H38" s="42" t="s">
        <v>42</v>
      </c>
      <c r="I38" s="24">
        <f>SUMPRODUCT(0+('Form - Part 2'!$V$6:$V$2555),0+('Form - Part 2'!$C$6:$C$2555=Calculations_Team!$D38))</f>
        <v>0</v>
      </c>
      <c r="J38" s="43">
        <f t="shared" si="2"/>
        <v>0</v>
      </c>
      <c r="K38" s="44">
        <v>1</v>
      </c>
      <c r="L38" s="25">
        <f>SUMPRODUCT(0+('Form - Part 2'!J$6:J$2555="Yes"),0+('Form - Part 2'!$C$6:$C$2555=$D38),0+('Form - Part 2'!$I$6:$I$2555='Team Results'!$L$4))</f>
        <v>0</v>
      </c>
      <c r="M38" s="25">
        <f>SUMPRODUCT(0+('Form - Part 2'!K$6:K$2555="Yes"),0+('Form - Part 2'!$C$6:$C$2555=$D38),0+('Form - Part 2'!$I$6:$I$2555='Team Results'!$L$4))</f>
        <v>0</v>
      </c>
      <c r="N38" s="53">
        <f>SUMPRODUCT(0+('Form - Part 2'!L$6:L$2555="Yes"),0+('Form - Part 2'!$C$6:$C$2555=$D38),0+('Form - Part 2'!$I$6:$I$2555='Team Results'!$L$4))</f>
        <v>0</v>
      </c>
      <c r="O38" s="53">
        <f>SUMPRODUCT(0+('Form - Part 2'!M$6:M$2555="Yes"),0+('Form - Part 2'!$C$6:$C$2555=$D38),0+('Form - Part 2'!$I$6:$I$2555='Team Results'!$L$4))</f>
        <v>0</v>
      </c>
      <c r="P38" s="53">
        <f>SUMPRODUCT(0+('Form - Part 2'!N$6:N$2555="Yes"),0+('Form - Part 2'!$C$6:$C$2555=$D38),0+('Form - Part 2'!$I$6:$I$2555='Team Results'!$L$4))</f>
        <v>0</v>
      </c>
      <c r="Q38" s="45" t="str">
        <f t="shared" si="10"/>
        <v>0</v>
      </c>
      <c r="R38" s="45" t="str">
        <f t="shared" si="11"/>
        <v>0</v>
      </c>
      <c r="S38" s="45" t="str">
        <f t="shared" si="12"/>
        <v>0</v>
      </c>
      <c r="T38" s="45" t="str">
        <f t="shared" si="13"/>
        <v>0</v>
      </c>
      <c r="U38" s="45" t="str">
        <f t="shared" si="14"/>
        <v>0</v>
      </c>
    </row>
    <row r="39" spans="1:21">
      <c r="A39" s="24" t="str">
        <f t="shared" si="9"/>
        <v/>
      </c>
      <c r="B39" s="40" t="str">
        <f t="shared" si="1"/>
        <v/>
      </c>
      <c r="C39" s="25" t="str">
        <f t="shared" si="3"/>
        <v/>
      </c>
      <c r="D39" s="25">
        <v>32</v>
      </c>
      <c r="E39" s="41" t="str">
        <f>IF('Form - Part 2'!$E$1277="","",'Form - Part 2'!$E$1277)</f>
        <v/>
      </c>
      <c r="F39" s="24" t="s">
        <v>42</v>
      </c>
      <c r="G39" s="24">
        <f>SUMPRODUCT(0+('Form - Part 2'!$W$6:$W$2555),0+('Form - Part 2'!$C$6:$C$2555=Calculations_Team!D39))</f>
        <v>0</v>
      </c>
      <c r="H39" s="42" t="s">
        <v>42</v>
      </c>
      <c r="I39" s="24">
        <f>SUMPRODUCT(0+('Form - Part 2'!$V$6:$V$2555),0+('Form - Part 2'!$C$6:$C$2555=Calculations_Team!$D39))</f>
        <v>0</v>
      </c>
      <c r="J39" s="43">
        <f t="shared" si="2"/>
        <v>0</v>
      </c>
      <c r="K39" s="44">
        <v>1</v>
      </c>
      <c r="L39" s="25">
        <f>SUMPRODUCT(0+('Form - Part 2'!J$6:J$2555="Yes"),0+('Form - Part 2'!$C$6:$C$2555=$D39),0+('Form - Part 2'!$I$6:$I$2555='Team Results'!$L$4))</f>
        <v>0</v>
      </c>
      <c r="M39" s="25">
        <f>SUMPRODUCT(0+('Form - Part 2'!K$6:K$2555="Yes"),0+('Form - Part 2'!$C$6:$C$2555=$D39),0+('Form - Part 2'!$I$6:$I$2555='Team Results'!$L$4))</f>
        <v>0</v>
      </c>
      <c r="N39" s="53">
        <f>SUMPRODUCT(0+('Form - Part 2'!L$6:L$2555="Yes"),0+('Form - Part 2'!$C$6:$C$2555=$D39),0+('Form - Part 2'!$I$6:$I$2555='Team Results'!$L$4))</f>
        <v>0</v>
      </c>
      <c r="O39" s="53">
        <f>SUMPRODUCT(0+('Form - Part 2'!M$6:M$2555="Yes"),0+('Form - Part 2'!$C$6:$C$2555=$D39),0+('Form - Part 2'!$I$6:$I$2555='Team Results'!$L$4))</f>
        <v>0</v>
      </c>
      <c r="P39" s="53">
        <f>SUMPRODUCT(0+('Form - Part 2'!N$6:N$2555="Yes"),0+('Form - Part 2'!$C$6:$C$2555=$D39),0+('Form - Part 2'!$I$6:$I$2555='Team Results'!$L$4))</f>
        <v>0</v>
      </c>
      <c r="Q39" s="45" t="str">
        <f t="shared" si="10"/>
        <v>0</v>
      </c>
      <c r="R39" s="45" t="str">
        <f t="shared" si="11"/>
        <v>0</v>
      </c>
      <c r="S39" s="45" t="str">
        <f t="shared" si="12"/>
        <v>0</v>
      </c>
      <c r="T39" s="45" t="str">
        <f t="shared" si="13"/>
        <v>0</v>
      </c>
      <c r="U39" s="45" t="str">
        <f t="shared" si="14"/>
        <v>0</v>
      </c>
    </row>
    <row r="40" spans="1:21">
      <c r="A40" s="24" t="str">
        <f t="shared" si="9"/>
        <v/>
      </c>
      <c r="B40" s="40" t="str">
        <f t="shared" si="1"/>
        <v/>
      </c>
      <c r="C40" s="25" t="str">
        <f t="shared" si="3"/>
        <v/>
      </c>
      <c r="D40" s="25">
        <v>33</v>
      </c>
      <c r="E40" s="41" t="str">
        <f>IF('Form - Part 2'!$E$1318="","",'Form - Part 2'!$E$1318)</f>
        <v/>
      </c>
      <c r="F40" s="24" t="s">
        <v>42</v>
      </c>
      <c r="G40" s="24">
        <f>SUMPRODUCT(0+('Form - Part 2'!$W$6:$W$2555),0+('Form - Part 2'!$C$6:$C$2555=Calculations_Team!D40))</f>
        <v>0</v>
      </c>
      <c r="H40" s="42" t="s">
        <v>42</v>
      </c>
      <c r="I40" s="24">
        <f>SUMPRODUCT(0+('Form - Part 2'!$V$6:$V$2555),0+('Form - Part 2'!$C$6:$C$2555=Calculations_Team!$D40))</f>
        <v>0</v>
      </c>
      <c r="J40" s="43">
        <f t="shared" ref="J40:J60" si="15">IF(G40= 0,0,I40/G40)</f>
        <v>0</v>
      </c>
      <c r="K40" s="44">
        <v>1</v>
      </c>
      <c r="L40" s="25">
        <f>SUMPRODUCT(0+('Form - Part 2'!J$6:J$2555="Yes"),0+('Form - Part 2'!$C$6:$C$2555=$D40),0+('Form - Part 2'!$I$6:$I$2555='Team Results'!$L$4))</f>
        <v>0</v>
      </c>
      <c r="M40" s="25">
        <f>SUMPRODUCT(0+('Form - Part 2'!K$6:K$2555="Yes"),0+('Form - Part 2'!$C$6:$C$2555=$D40),0+('Form - Part 2'!$I$6:$I$2555='Team Results'!$L$4))</f>
        <v>0</v>
      </c>
      <c r="N40" s="53">
        <f>SUMPRODUCT(0+('Form - Part 2'!L$6:L$2555="Yes"),0+('Form - Part 2'!$C$6:$C$2555=$D40),0+('Form - Part 2'!$I$6:$I$2555='Team Results'!$L$4))</f>
        <v>0</v>
      </c>
      <c r="O40" s="53">
        <f>SUMPRODUCT(0+('Form - Part 2'!M$6:M$2555="Yes"),0+('Form - Part 2'!$C$6:$C$2555=$D40),0+('Form - Part 2'!$I$6:$I$2555='Team Results'!$L$4))</f>
        <v>0</v>
      </c>
      <c r="P40" s="53">
        <f>SUMPRODUCT(0+('Form - Part 2'!N$6:N$2555="Yes"),0+('Form - Part 2'!$C$6:$C$2555=$D40),0+('Form - Part 2'!$I$6:$I$2555='Team Results'!$L$4))</f>
        <v>0</v>
      </c>
      <c r="Q40" s="45" t="str">
        <f t="shared" si="10"/>
        <v>0</v>
      </c>
      <c r="R40" s="45" t="str">
        <f t="shared" si="11"/>
        <v>0</v>
      </c>
      <c r="S40" s="45" t="str">
        <f t="shared" si="12"/>
        <v>0</v>
      </c>
      <c r="T40" s="45" t="str">
        <f t="shared" si="13"/>
        <v>0</v>
      </c>
      <c r="U40" s="45" t="str">
        <f t="shared" si="14"/>
        <v>0</v>
      </c>
    </row>
    <row r="41" spans="1:21">
      <c r="A41" s="24" t="str">
        <f t="shared" si="9"/>
        <v/>
      </c>
      <c r="B41" s="40" t="str">
        <f t="shared" si="1"/>
        <v/>
      </c>
      <c r="C41" s="25" t="str">
        <f t="shared" si="3"/>
        <v/>
      </c>
      <c r="D41" s="25">
        <v>34</v>
      </c>
      <c r="E41" s="41" t="str">
        <f>IF('Form - Part 2'!$E$1359="","",'Form - Part 2'!$E$1359)</f>
        <v/>
      </c>
      <c r="F41" s="24" t="s">
        <v>42</v>
      </c>
      <c r="G41" s="24">
        <f>SUMPRODUCT(0+('Form - Part 2'!$W$6:$W$2555),0+('Form - Part 2'!$C$6:$C$2555=Calculations_Team!D41))</f>
        <v>0</v>
      </c>
      <c r="H41" s="42" t="s">
        <v>42</v>
      </c>
      <c r="I41" s="24">
        <f>SUMPRODUCT(0+('Form - Part 2'!$V$6:$V$2555),0+('Form - Part 2'!$C$6:$C$2555=Calculations_Team!$D41))</f>
        <v>0</v>
      </c>
      <c r="J41" s="43">
        <f t="shared" si="15"/>
        <v>0</v>
      </c>
      <c r="K41" s="44">
        <v>1</v>
      </c>
      <c r="L41" s="25">
        <f>SUMPRODUCT(0+('Form - Part 2'!J$6:J$2555="Yes"),0+('Form - Part 2'!$C$6:$C$2555=$D41),0+('Form - Part 2'!$I$6:$I$2555='Team Results'!$L$4))</f>
        <v>0</v>
      </c>
      <c r="M41" s="25">
        <f>SUMPRODUCT(0+('Form - Part 2'!K$6:K$2555="Yes"),0+('Form - Part 2'!$C$6:$C$2555=$D41),0+('Form - Part 2'!$I$6:$I$2555='Team Results'!$L$4))</f>
        <v>0</v>
      </c>
      <c r="N41" s="53">
        <f>SUMPRODUCT(0+('Form - Part 2'!L$6:L$2555="Yes"),0+('Form - Part 2'!$C$6:$C$2555=$D41),0+('Form - Part 2'!$I$6:$I$2555='Team Results'!$L$4))</f>
        <v>0</v>
      </c>
      <c r="O41" s="53">
        <f>SUMPRODUCT(0+('Form - Part 2'!M$6:M$2555="Yes"),0+('Form - Part 2'!$C$6:$C$2555=$D41),0+('Form - Part 2'!$I$6:$I$2555='Team Results'!$L$4))</f>
        <v>0</v>
      </c>
      <c r="P41" s="53">
        <f>SUMPRODUCT(0+('Form - Part 2'!N$6:N$2555="Yes"),0+('Form - Part 2'!$C$6:$C$2555=$D41),0+('Form - Part 2'!$I$6:$I$2555='Team Results'!$L$4))</f>
        <v>0</v>
      </c>
      <c r="Q41" s="45" t="str">
        <f t="shared" si="10"/>
        <v>0</v>
      </c>
      <c r="R41" s="45" t="str">
        <f t="shared" si="11"/>
        <v>0</v>
      </c>
      <c r="S41" s="45" t="str">
        <f t="shared" si="12"/>
        <v>0</v>
      </c>
      <c r="T41" s="45" t="str">
        <f t="shared" si="13"/>
        <v>0</v>
      </c>
      <c r="U41" s="45" t="str">
        <f t="shared" si="14"/>
        <v>0</v>
      </c>
    </row>
    <row r="42" spans="1:21">
      <c r="A42" s="24" t="str">
        <f t="shared" si="9"/>
        <v/>
      </c>
      <c r="B42" s="40" t="str">
        <f t="shared" si="1"/>
        <v/>
      </c>
      <c r="C42" s="25" t="str">
        <f t="shared" si="3"/>
        <v/>
      </c>
      <c r="D42" s="25">
        <v>35</v>
      </c>
      <c r="E42" s="41" t="str">
        <f>IF('Form - Part 2'!$E$1400="","",'Form - Part 2'!$E$1400)</f>
        <v/>
      </c>
      <c r="F42" s="24" t="s">
        <v>42</v>
      </c>
      <c r="G42" s="24">
        <f>SUMPRODUCT(0+('Form - Part 2'!$W$6:$W$2555),0+('Form - Part 2'!$C$6:$C$2555=Calculations_Team!D42))</f>
        <v>0</v>
      </c>
      <c r="H42" s="42" t="s">
        <v>42</v>
      </c>
      <c r="I42" s="24">
        <f>SUMPRODUCT(0+('Form - Part 2'!$V$6:$V$2555),0+('Form - Part 2'!$C$6:$C$2555=Calculations_Team!$D42))</f>
        <v>0</v>
      </c>
      <c r="J42" s="43">
        <f t="shared" si="15"/>
        <v>0</v>
      </c>
      <c r="K42" s="44">
        <v>1</v>
      </c>
      <c r="L42" s="25">
        <f>SUMPRODUCT(0+('Form - Part 2'!J$6:J$2555="Yes"),0+('Form - Part 2'!$C$6:$C$2555=$D42),0+('Form - Part 2'!$I$6:$I$2555='Team Results'!$L$4))</f>
        <v>0</v>
      </c>
      <c r="M42" s="25">
        <f>SUMPRODUCT(0+('Form - Part 2'!K$6:K$2555="Yes"),0+('Form - Part 2'!$C$6:$C$2555=$D42),0+('Form - Part 2'!$I$6:$I$2555='Team Results'!$L$4))</f>
        <v>0</v>
      </c>
      <c r="N42" s="53">
        <f>SUMPRODUCT(0+('Form - Part 2'!L$6:L$2555="Yes"),0+('Form - Part 2'!$C$6:$C$2555=$D42),0+('Form - Part 2'!$I$6:$I$2555='Team Results'!$L$4))</f>
        <v>0</v>
      </c>
      <c r="O42" s="53">
        <f>SUMPRODUCT(0+('Form - Part 2'!M$6:M$2555="Yes"),0+('Form - Part 2'!$C$6:$C$2555=$D42),0+('Form - Part 2'!$I$6:$I$2555='Team Results'!$L$4))</f>
        <v>0</v>
      </c>
      <c r="P42" s="53">
        <f>SUMPRODUCT(0+('Form - Part 2'!N$6:N$2555="Yes"),0+('Form - Part 2'!$C$6:$C$2555=$D42),0+('Form - Part 2'!$I$6:$I$2555='Team Results'!$L$4))</f>
        <v>0</v>
      </c>
      <c r="Q42" s="45" t="str">
        <f t="shared" si="10"/>
        <v>0</v>
      </c>
      <c r="R42" s="45" t="str">
        <f t="shared" si="11"/>
        <v>0</v>
      </c>
      <c r="S42" s="45" t="str">
        <f t="shared" si="12"/>
        <v>0</v>
      </c>
      <c r="T42" s="45" t="str">
        <f t="shared" si="13"/>
        <v>0</v>
      </c>
      <c r="U42" s="45" t="str">
        <f t="shared" si="14"/>
        <v>0</v>
      </c>
    </row>
    <row r="43" spans="1:21">
      <c r="A43" s="24" t="str">
        <f t="shared" si="9"/>
        <v/>
      </c>
      <c r="B43" s="40" t="str">
        <f t="shared" si="1"/>
        <v/>
      </c>
      <c r="C43" s="25" t="str">
        <f t="shared" si="3"/>
        <v/>
      </c>
      <c r="D43" s="25">
        <v>36</v>
      </c>
      <c r="E43" s="41" t="str">
        <f>IF('Form - Part 2'!$E$1441="","",'Form - Part 2'!$E$1441)</f>
        <v/>
      </c>
      <c r="F43" s="24" t="s">
        <v>42</v>
      </c>
      <c r="G43" s="24">
        <f>SUMPRODUCT(0+('Form - Part 2'!$W$6:$W$2555),0+('Form - Part 2'!$C$6:$C$2555=Calculations_Team!D43))</f>
        <v>0</v>
      </c>
      <c r="H43" s="42" t="s">
        <v>42</v>
      </c>
      <c r="I43" s="24">
        <f>SUMPRODUCT(0+('Form - Part 2'!$V$6:$V$2555),0+('Form - Part 2'!$C$6:$C$2555=Calculations_Team!$D43))</f>
        <v>0</v>
      </c>
      <c r="J43" s="43">
        <f t="shared" si="15"/>
        <v>0</v>
      </c>
      <c r="K43" s="44">
        <v>1</v>
      </c>
      <c r="L43" s="25">
        <f>SUMPRODUCT(0+('Form - Part 2'!J$6:J$2555="Yes"),0+('Form - Part 2'!$C$6:$C$2555=$D43),0+('Form - Part 2'!$I$6:$I$2555='Team Results'!$L$4))</f>
        <v>0</v>
      </c>
      <c r="M43" s="25">
        <f>SUMPRODUCT(0+('Form - Part 2'!K$6:K$2555="Yes"),0+('Form - Part 2'!$C$6:$C$2555=$D43),0+('Form - Part 2'!$I$6:$I$2555='Team Results'!$L$4))</f>
        <v>0</v>
      </c>
      <c r="N43" s="53">
        <f>SUMPRODUCT(0+('Form - Part 2'!L$6:L$2555="Yes"),0+('Form - Part 2'!$C$6:$C$2555=$D43),0+('Form - Part 2'!$I$6:$I$2555='Team Results'!$L$4))</f>
        <v>0</v>
      </c>
      <c r="O43" s="53">
        <f>SUMPRODUCT(0+('Form - Part 2'!M$6:M$2555="Yes"),0+('Form - Part 2'!$C$6:$C$2555=$D43),0+('Form - Part 2'!$I$6:$I$2555='Team Results'!$L$4))</f>
        <v>0</v>
      </c>
      <c r="P43" s="53">
        <f>SUMPRODUCT(0+('Form - Part 2'!N$6:N$2555="Yes"),0+('Form - Part 2'!$C$6:$C$2555=$D43),0+('Form - Part 2'!$I$6:$I$2555='Team Results'!$L$4))</f>
        <v>0</v>
      </c>
      <c r="Q43" s="45" t="str">
        <f t="shared" si="10"/>
        <v>0</v>
      </c>
      <c r="R43" s="45" t="str">
        <f t="shared" si="11"/>
        <v>0</v>
      </c>
      <c r="S43" s="45" t="str">
        <f t="shared" si="12"/>
        <v>0</v>
      </c>
      <c r="T43" s="45" t="str">
        <f t="shared" si="13"/>
        <v>0</v>
      </c>
      <c r="U43" s="45" t="str">
        <f t="shared" si="14"/>
        <v>0</v>
      </c>
    </row>
    <row r="44" spans="1:21">
      <c r="A44" s="24" t="str">
        <f t="shared" si="9"/>
        <v/>
      </c>
      <c r="B44" s="40" t="str">
        <f t="shared" si="1"/>
        <v/>
      </c>
      <c r="C44" s="25" t="str">
        <f t="shared" si="3"/>
        <v/>
      </c>
      <c r="D44" s="25">
        <v>37</v>
      </c>
      <c r="E44" s="41" t="str">
        <f>IF('Form - Part 2'!$E$1482="","",'Form - Part 2'!$E$1482)</f>
        <v/>
      </c>
      <c r="F44" s="24" t="s">
        <v>42</v>
      </c>
      <c r="G44" s="24">
        <f>SUMPRODUCT(0+('Form - Part 2'!$W$6:$W$2555),0+('Form - Part 2'!$C$6:$C$2555=Calculations_Team!D44))</f>
        <v>0</v>
      </c>
      <c r="H44" s="42" t="s">
        <v>42</v>
      </c>
      <c r="I44" s="24">
        <f>SUMPRODUCT(0+('Form - Part 2'!$V$6:$V$2555),0+('Form - Part 2'!$C$6:$C$2555=Calculations_Team!$D44))</f>
        <v>0</v>
      </c>
      <c r="J44" s="43">
        <f t="shared" si="15"/>
        <v>0</v>
      </c>
      <c r="K44" s="44">
        <v>1</v>
      </c>
      <c r="L44" s="25">
        <f>SUMPRODUCT(0+('Form - Part 2'!J$6:J$2555="Yes"),0+('Form - Part 2'!$C$6:$C$2555=$D44),0+('Form - Part 2'!$I$6:$I$2555='Team Results'!$L$4))</f>
        <v>0</v>
      </c>
      <c r="M44" s="25">
        <f>SUMPRODUCT(0+('Form - Part 2'!K$6:K$2555="Yes"),0+('Form - Part 2'!$C$6:$C$2555=$D44),0+('Form - Part 2'!$I$6:$I$2555='Team Results'!$L$4))</f>
        <v>0</v>
      </c>
      <c r="N44" s="53">
        <f>SUMPRODUCT(0+('Form - Part 2'!L$6:L$2555="Yes"),0+('Form - Part 2'!$C$6:$C$2555=$D44),0+('Form - Part 2'!$I$6:$I$2555='Team Results'!$L$4))</f>
        <v>0</v>
      </c>
      <c r="O44" s="53">
        <f>SUMPRODUCT(0+('Form - Part 2'!M$6:M$2555="Yes"),0+('Form - Part 2'!$C$6:$C$2555=$D44),0+('Form - Part 2'!$I$6:$I$2555='Team Results'!$L$4))</f>
        <v>0</v>
      </c>
      <c r="P44" s="53">
        <f>SUMPRODUCT(0+('Form - Part 2'!N$6:N$2555="Yes"),0+('Form - Part 2'!$C$6:$C$2555=$D44),0+('Form - Part 2'!$I$6:$I$2555='Team Results'!$L$4))</f>
        <v>0</v>
      </c>
      <c r="Q44" s="45" t="str">
        <f t="shared" si="10"/>
        <v>0</v>
      </c>
      <c r="R44" s="45" t="str">
        <f t="shared" si="11"/>
        <v>0</v>
      </c>
      <c r="S44" s="45" t="str">
        <f t="shared" si="12"/>
        <v>0</v>
      </c>
      <c r="T44" s="45" t="str">
        <f t="shared" si="13"/>
        <v>0</v>
      </c>
      <c r="U44" s="45" t="str">
        <f t="shared" si="14"/>
        <v>0</v>
      </c>
    </row>
    <row r="45" spans="1:21">
      <c r="A45" s="24" t="str">
        <f t="shared" si="9"/>
        <v/>
      </c>
      <c r="B45" s="40" t="str">
        <f t="shared" si="1"/>
        <v/>
      </c>
      <c r="C45" s="25" t="str">
        <f t="shared" si="3"/>
        <v/>
      </c>
      <c r="D45" s="25">
        <v>38</v>
      </c>
      <c r="E45" s="41" t="str">
        <f>IF('Form - Part 2'!$E$1523="","",'Form - Part 2'!$E$1523)</f>
        <v/>
      </c>
      <c r="F45" s="24" t="s">
        <v>42</v>
      </c>
      <c r="G45" s="24">
        <f>SUMPRODUCT(0+('Form - Part 2'!$W$6:$W$2555),0+('Form - Part 2'!$C$6:$C$2555=Calculations_Team!D45))</f>
        <v>0</v>
      </c>
      <c r="H45" s="42" t="s">
        <v>42</v>
      </c>
      <c r="I45" s="24">
        <f>SUMPRODUCT(0+('Form - Part 2'!$V$6:$V$2555),0+('Form - Part 2'!$C$6:$C$2555=Calculations_Team!$D45))</f>
        <v>0</v>
      </c>
      <c r="J45" s="43">
        <f t="shared" si="15"/>
        <v>0</v>
      </c>
      <c r="K45" s="44">
        <v>1</v>
      </c>
      <c r="L45" s="25">
        <f>SUMPRODUCT(0+('Form - Part 2'!J$6:J$2555="Yes"),0+('Form - Part 2'!$C$6:$C$2555=$D45),0+('Form - Part 2'!$I$6:$I$2555='Team Results'!$L$4))</f>
        <v>0</v>
      </c>
      <c r="M45" s="25">
        <f>SUMPRODUCT(0+('Form - Part 2'!K$6:K$2555="Yes"),0+('Form - Part 2'!$C$6:$C$2555=$D45),0+('Form - Part 2'!$I$6:$I$2555='Team Results'!$L$4))</f>
        <v>0</v>
      </c>
      <c r="N45" s="53">
        <f>SUMPRODUCT(0+('Form - Part 2'!L$6:L$2555="Yes"),0+('Form - Part 2'!$C$6:$C$2555=$D45),0+('Form - Part 2'!$I$6:$I$2555='Team Results'!$L$4))</f>
        <v>0</v>
      </c>
      <c r="O45" s="53">
        <f>SUMPRODUCT(0+('Form - Part 2'!M$6:M$2555="Yes"),0+('Form - Part 2'!$C$6:$C$2555=$D45),0+('Form - Part 2'!$I$6:$I$2555='Team Results'!$L$4))</f>
        <v>0</v>
      </c>
      <c r="P45" s="53">
        <f>SUMPRODUCT(0+('Form - Part 2'!N$6:N$2555="Yes"),0+('Form - Part 2'!$C$6:$C$2555=$D45),0+('Form - Part 2'!$I$6:$I$2555='Team Results'!$L$4))</f>
        <v>0</v>
      </c>
      <c r="Q45" s="45" t="str">
        <f t="shared" si="10"/>
        <v>0</v>
      </c>
      <c r="R45" s="45" t="str">
        <f t="shared" si="11"/>
        <v>0</v>
      </c>
      <c r="S45" s="45" t="str">
        <f t="shared" si="12"/>
        <v>0</v>
      </c>
      <c r="T45" s="45" t="str">
        <f t="shared" si="13"/>
        <v>0</v>
      </c>
      <c r="U45" s="45" t="str">
        <f t="shared" si="14"/>
        <v>0</v>
      </c>
    </row>
    <row r="46" spans="1:21">
      <c r="A46" s="24" t="str">
        <f t="shared" si="9"/>
        <v/>
      </c>
      <c r="B46" s="40" t="str">
        <f t="shared" si="1"/>
        <v/>
      </c>
      <c r="C46" s="25" t="str">
        <f t="shared" si="3"/>
        <v/>
      </c>
      <c r="D46" s="25">
        <v>39</v>
      </c>
      <c r="E46" s="41" t="str">
        <f>IF('Form - Part 2'!$E$1564="","",'Form - Part 2'!$E$1564)</f>
        <v/>
      </c>
      <c r="F46" s="24" t="s">
        <v>42</v>
      </c>
      <c r="G46" s="24">
        <f>SUMPRODUCT(0+('Form - Part 2'!$W$6:$W$2555),0+('Form - Part 2'!$C$6:$C$2555=Calculations_Team!D46))</f>
        <v>0</v>
      </c>
      <c r="H46" s="42" t="s">
        <v>42</v>
      </c>
      <c r="I46" s="24">
        <f>SUMPRODUCT(0+('Form - Part 2'!$V$6:$V$2555),0+('Form - Part 2'!$C$6:$C$2555=Calculations_Team!$D46))</f>
        <v>0</v>
      </c>
      <c r="J46" s="43">
        <f t="shared" si="15"/>
        <v>0</v>
      </c>
      <c r="K46" s="44">
        <v>1</v>
      </c>
      <c r="L46" s="25">
        <f>SUMPRODUCT(0+('Form - Part 2'!J$6:J$2555="Yes"),0+('Form - Part 2'!$C$6:$C$2555=$D46),0+('Form - Part 2'!$I$6:$I$2555='Team Results'!$L$4))</f>
        <v>0</v>
      </c>
      <c r="M46" s="25">
        <f>SUMPRODUCT(0+('Form - Part 2'!K$6:K$2555="Yes"),0+('Form - Part 2'!$C$6:$C$2555=$D46),0+('Form - Part 2'!$I$6:$I$2555='Team Results'!$L$4))</f>
        <v>0</v>
      </c>
      <c r="N46" s="53">
        <f>SUMPRODUCT(0+('Form - Part 2'!L$6:L$2555="Yes"),0+('Form - Part 2'!$C$6:$C$2555=$D46),0+('Form - Part 2'!$I$6:$I$2555='Team Results'!$L$4))</f>
        <v>0</v>
      </c>
      <c r="O46" s="53">
        <f>SUMPRODUCT(0+('Form - Part 2'!M$6:M$2555="Yes"),0+('Form - Part 2'!$C$6:$C$2555=$D46),0+('Form - Part 2'!$I$6:$I$2555='Team Results'!$L$4))</f>
        <v>0</v>
      </c>
      <c r="P46" s="53">
        <f>SUMPRODUCT(0+('Form - Part 2'!N$6:N$2555="Yes"),0+('Form - Part 2'!$C$6:$C$2555=$D46),0+('Form - Part 2'!$I$6:$I$2555='Team Results'!$L$4))</f>
        <v>0</v>
      </c>
      <c r="Q46" s="45" t="str">
        <f t="shared" si="10"/>
        <v>0</v>
      </c>
      <c r="R46" s="45" t="str">
        <f t="shared" si="11"/>
        <v>0</v>
      </c>
      <c r="S46" s="45" t="str">
        <f t="shared" si="12"/>
        <v>0</v>
      </c>
      <c r="T46" s="45" t="str">
        <f t="shared" si="13"/>
        <v>0</v>
      </c>
      <c r="U46" s="45" t="str">
        <f t="shared" si="14"/>
        <v>0</v>
      </c>
    </row>
    <row r="47" spans="1:21">
      <c r="A47" s="24" t="str">
        <f t="shared" si="9"/>
        <v/>
      </c>
      <c r="B47" s="40" t="str">
        <f t="shared" si="1"/>
        <v/>
      </c>
      <c r="C47" s="25" t="str">
        <f t="shared" si="3"/>
        <v/>
      </c>
      <c r="D47" s="25">
        <v>40</v>
      </c>
      <c r="E47" s="41" t="str">
        <f>IF('Form - Part 2'!$E$1605="","",'Form - Part 2'!$E$1605)</f>
        <v/>
      </c>
      <c r="F47" s="24" t="s">
        <v>42</v>
      </c>
      <c r="G47" s="24">
        <f>SUMPRODUCT(0+('Form - Part 2'!$W$6:$W$2555),0+('Form - Part 2'!$C$6:$C$2555=Calculations_Team!D47))</f>
        <v>0</v>
      </c>
      <c r="H47" s="42" t="s">
        <v>42</v>
      </c>
      <c r="I47" s="24">
        <f>SUMPRODUCT(0+('Form - Part 2'!$V$6:$V$2555),0+('Form - Part 2'!$C$6:$C$2555=Calculations_Team!$D47))</f>
        <v>0</v>
      </c>
      <c r="J47" s="43">
        <f t="shared" si="15"/>
        <v>0</v>
      </c>
      <c r="K47" s="44">
        <v>1</v>
      </c>
      <c r="L47" s="25">
        <f>SUMPRODUCT(0+('Form - Part 2'!J$6:J$2555="Yes"),0+('Form - Part 2'!$C$6:$C$2555=$D47),0+('Form - Part 2'!$I$6:$I$2555='Team Results'!$L$4))</f>
        <v>0</v>
      </c>
      <c r="M47" s="25">
        <f>SUMPRODUCT(0+('Form - Part 2'!K$6:K$2555="Yes"),0+('Form - Part 2'!$C$6:$C$2555=$D47),0+('Form - Part 2'!$I$6:$I$2555='Team Results'!$L$4))</f>
        <v>0</v>
      </c>
      <c r="N47" s="53">
        <f>SUMPRODUCT(0+('Form - Part 2'!L$6:L$2555="Yes"),0+('Form - Part 2'!$C$6:$C$2555=$D47),0+('Form - Part 2'!$I$6:$I$2555='Team Results'!$L$4))</f>
        <v>0</v>
      </c>
      <c r="O47" s="53">
        <f>SUMPRODUCT(0+('Form - Part 2'!M$6:M$2555="Yes"),0+('Form - Part 2'!$C$6:$C$2555=$D47),0+('Form - Part 2'!$I$6:$I$2555='Team Results'!$L$4))</f>
        <v>0</v>
      </c>
      <c r="P47" s="53">
        <f>SUMPRODUCT(0+('Form - Part 2'!N$6:N$2555="Yes"),0+('Form - Part 2'!$C$6:$C$2555=$D47),0+('Form - Part 2'!$I$6:$I$2555='Team Results'!$L$4))</f>
        <v>0</v>
      </c>
      <c r="Q47" s="45" t="str">
        <f t="shared" si="10"/>
        <v>0</v>
      </c>
      <c r="R47" s="45" t="str">
        <f t="shared" si="11"/>
        <v>0</v>
      </c>
      <c r="S47" s="45" t="str">
        <f t="shared" si="12"/>
        <v>0</v>
      </c>
      <c r="T47" s="45" t="str">
        <f t="shared" si="13"/>
        <v>0</v>
      </c>
      <c r="U47" s="45" t="str">
        <f t="shared" si="14"/>
        <v>0</v>
      </c>
    </row>
    <row r="48" spans="1:21">
      <c r="A48" s="24" t="str">
        <f t="shared" si="9"/>
        <v/>
      </c>
      <c r="B48" s="40" t="str">
        <f t="shared" si="1"/>
        <v/>
      </c>
      <c r="C48" s="25" t="str">
        <f t="shared" si="3"/>
        <v/>
      </c>
      <c r="D48" s="25">
        <v>41</v>
      </c>
      <c r="E48" s="41" t="str">
        <f>IF('Form - Part 2'!$E$1646="","",'Form - Part 2'!$E$1646)</f>
        <v/>
      </c>
      <c r="F48" s="24" t="s">
        <v>42</v>
      </c>
      <c r="G48" s="24">
        <f>SUMPRODUCT(0+('Form - Part 2'!$W$6:$W$2555),0+('Form - Part 2'!$C$6:$C$2555=Calculations_Team!D48))</f>
        <v>0</v>
      </c>
      <c r="H48" s="42" t="s">
        <v>42</v>
      </c>
      <c r="I48" s="24">
        <f>SUMPRODUCT(0+('Form - Part 2'!$V$6:$V$2555),0+('Form - Part 2'!$C$6:$C$2555=Calculations_Team!$D48))</f>
        <v>0</v>
      </c>
      <c r="J48" s="43">
        <f t="shared" si="15"/>
        <v>0</v>
      </c>
      <c r="K48" s="44">
        <v>1</v>
      </c>
      <c r="L48" s="25">
        <f>SUMPRODUCT(0+('Form - Part 2'!J$6:J$2555="Yes"),0+('Form - Part 2'!$C$6:$C$2555=$D48),0+('Form - Part 2'!$I$6:$I$2555='Team Results'!$L$4))</f>
        <v>0</v>
      </c>
      <c r="M48" s="25">
        <f>SUMPRODUCT(0+('Form - Part 2'!K$6:K$2555="Yes"),0+('Form - Part 2'!$C$6:$C$2555=$D48),0+('Form - Part 2'!$I$6:$I$2555='Team Results'!$L$4))</f>
        <v>0</v>
      </c>
      <c r="N48" s="53">
        <f>SUMPRODUCT(0+('Form - Part 2'!L$6:L$2555="Yes"),0+('Form - Part 2'!$C$6:$C$2555=$D48),0+('Form - Part 2'!$I$6:$I$2555='Team Results'!$L$4))</f>
        <v>0</v>
      </c>
      <c r="O48" s="53">
        <f>SUMPRODUCT(0+('Form - Part 2'!M$6:M$2555="Yes"),0+('Form - Part 2'!$C$6:$C$2555=$D48),0+('Form - Part 2'!$I$6:$I$2555='Team Results'!$L$4))</f>
        <v>0</v>
      </c>
      <c r="P48" s="53">
        <f>SUMPRODUCT(0+('Form - Part 2'!N$6:N$2555="Yes"),0+('Form - Part 2'!$C$6:$C$2555=$D48),0+('Form - Part 2'!$I$6:$I$2555='Team Results'!$L$4))</f>
        <v>0</v>
      </c>
      <c r="Q48" s="45" t="str">
        <f t="shared" si="10"/>
        <v>0</v>
      </c>
      <c r="R48" s="45" t="str">
        <f t="shared" si="11"/>
        <v>0</v>
      </c>
      <c r="S48" s="45" t="str">
        <f t="shared" si="12"/>
        <v>0</v>
      </c>
      <c r="T48" s="45" t="str">
        <f t="shared" si="13"/>
        <v>0</v>
      </c>
      <c r="U48" s="45" t="str">
        <f t="shared" si="14"/>
        <v>0</v>
      </c>
    </row>
    <row r="49" spans="1:26">
      <c r="A49" s="24" t="str">
        <f t="shared" si="9"/>
        <v/>
      </c>
      <c r="B49" s="40" t="str">
        <f t="shared" si="1"/>
        <v/>
      </c>
      <c r="C49" s="25" t="str">
        <f t="shared" si="3"/>
        <v/>
      </c>
      <c r="D49" s="25">
        <v>42</v>
      </c>
      <c r="E49" s="41" t="str">
        <f>IF('Form - Part 2'!$E$1687="","",'Form - Part 2'!$E$1687)</f>
        <v/>
      </c>
      <c r="F49" s="24" t="s">
        <v>42</v>
      </c>
      <c r="G49" s="24">
        <f>SUMPRODUCT(0+('Form - Part 2'!$W$6:$W$2555),0+('Form - Part 2'!$C$6:$C$2555=Calculations_Team!D49))</f>
        <v>0</v>
      </c>
      <c r="H49" s="42" t="s">
        <v>42</v>
      </c>
      <c r="I49" s="24">
        <f>SUMPRODUCT(0+('Form - Part 2'!$V$6:$V$2555),0+('Form - Part 2'!$C$6:$C$2555=Calculations_Team!$D49))</f>
        <v>0</v>
      </c>
      <c r="J49" s="43">
        <f t="shared" si="15"/>
        <v>0</v>
      </c>
      <c r="K49" s="44">
        <v>1</v>
      </c>
      <c r="L49" s="25">
        <f>SUMPRODUCT(0+('Form - Part 2'!J$6:J$2555="Yes"),0+('Form - Part 2'!$C$6:$C$2555=$D49),0+('Form - Part 2'!$I$6:$I$2555='Team Results'!$L$4))</f>
        <v>0</v>
      </c>
      <c r="M49" s="25">
        <f>SUMPRODUCT(0+('Form - Part 2'!K$6:K$2555="Yes"),0+('Form - Part 2'!$C$6:$C$2555=$D49),0+('Form - Part 2'!$I$6:$I$2555='Team Results'!$L$4))</f>
        <v>0</v>
      </c>
      <c r="N49" s="53">
        <f>SUMPRODUCT(0+('Form - Part 2'!L$6:L$2555="Yes"),0+('Form - Part 2'!$C$6:$C$2555=$D49),0+('Form - Part 2'!$I$6:$I$2555='Team Results'!$L$4))</f>
        <v>0</v>
      </c>
      <c r="O49" s="53">
        <f>SUMPRODUCT(0+('Form - Part 2'!M$6:M$2555="Yes"),0+('Form - Part 2'!$C$6:$C$2555=$D49),0+('Form - Part 2'!$I$6:$I$2555='Team Results'!$L$4))</f>
        <v>0</v>
      </c>
      <c r="P49" s="53">
        <f>SUMPRODUCT(0+('Form - Part 2'!N$6:N$2555="Yes"),0+('Form - Part 2'!$C$6:$C$2555=$D49),0+('Form - Part 2'!$I$6:$I$2555='Team Results'!$L$4))</f>
        <v>0</v>
      </c>
      <c r="Q49" s="45" t="str">
        <f t="shared" si="10"/>
        <v>0</v>
      </c>
      <c r="R49" s="45" t="str">
        <f t="shared" si="11"/>
        <v>0</v>
      </c>
      <c r="S49" s="45" t="str">
        <f t="shared" si="12"/>
        <v>0</v>
      </c>
      <c r="T49" s="45" t="str">
        <f t="shared" si="13"/>
        <v>0</v>
      </c>
      <c r="U49" s="45" t="str">
        <f t="shared" si="14"/>
        <v>0</v>
      </c>
    </row>
    <row r="50" spans="1:26">
      <c r="A50" s="24" t="str">
        <f t="shared" si="9"/>
        <v/>
      </c>
      <c r="B50" s="40" t="str">
        <f t="shared" si="1"/>
        <v/>
      </c>
      <c r="C50" s="25" t="str">
        <f t="shared" si="3"/>
        <v/>
      </c>
      <c r="D50" s="25">
        <v>43</v>
      </c>
      <c r="E50" s="41" t="str">
        <f>IF('Form - Part 2'!$E$1728="","",'Form - Part 2'!$E$1728)</f>
        <v/>
      </c>
      <c r="F50" s="24" t="s">
        <v>42</v>
      </c>
      <c r="G50" s="24">
        <f>SUMPRODUCT(0+('Form - Part 2'!$W$6:$W$2555),0+('Form - Part 2'!$C$6:$C$2555=Calculations_Team!D50))</f>
        <v>0</v>
      </c>
      <c r="H50" s="42" t="s">
        <v>42</v>
      </c>
      <c r="I50" s="24">
        <f>SUMPRODUCT(0+('Form - Part 2'!$V$6:$V$2555),0+('Form - Part 2'!$C$6:$C$2555=Calculations_Team!$D50))</f>
        <v>0</v>
      </c>
      <c r="J50" s="43">
        <f t="shared" si="15"/>
        <v>0</v>
      </c>
      <c r="K50" s="44">
        <v>1</v>
      </c>
      <c r="L50" s="25">
        <f>SUMPRODUCT(0+('Form - Part 2'!J$6:J$2555="Yes"),0+('Form - Part 2'!$C$6:$C$2555=$D50),0+('Form - Part 2'!$I$6:$I$2555='Team Results'!$L$4))</f>
        <v>0</v>
      </c>
      <c r="M50" s="25">
        <f>SUMPRODUCT(0+('Form - Part 2'!K$6:K$2555="Yes"),0+('Form - Part 2'!$C$6:$C$2555=$D50),0+('Form - Part 2'!$I$6:$I$2555='Team Results'!$L$4))</f>
        <v>0</v>
      </c>
      <c r="N50" s="53">
        <f>SUMPRODUCT(0+('Form - Part 2'!L$6:L$2555="Yes"),0+('Form - Part 2'!$C$6:$C$2555=$D50),0+('Form - Part 2'!$I$6:$I$2555='Team Results'!$L$4))</f>
        <v>0</v>
      </c>
      <c r="O50" s="53">
        <f>SUMPRODUCT(0+('Form - Part 2'!M$6:M$2555="Yes"),0+('Form - Part 2'!$C$6:$C$2555=$D50),0+('Form - Part 2'!$I$6:$I$2555='Team Results'!$L$4))</f>
        <v>0</v>
      </c>
      <c r="P50" s="53">
        <f>SUMPRODUCT(0+('Form - Part 2'!N$6:N$2555="Yes"),0+('Form - Part 2'!$C$6:$C$2555=$D50),0+('Form - Part 2'!$I$6:$I$2555='Team Results'!$L$4))</f>
        <v>0</v>
      </c>
      <c r="Q50" s="45" t="str">
        <f t="shared" si="10"/>
        <v>0</v>
      </c>
      <c r="R50" s="45" t="str">
        <f t="shared" si="11"/>
        <v>0</v>
      </c>
      <c r="S50" s="45" t="str">
        <f t="shared" si="12"/>
        <v>0</v>
      </c>
      <c r="T50" s="45" t="str">
        <f t="shared" si="13"/>
        <v>0</v>
      </c>
      <c r="U50" s="45" t="str">
        <f t="shared" si="14"/>
        <v>0</v>
      </c>
    </row>
    <row r="51" spans="1:26">
      <c r="A51" s="24" t="str">
        <f t="shared" si="9"/>
        <v/>
      </c>
      <c r="B51" s="40" t="str">
        <f t="shared" si="1"/>
        <v/>
      </c>
      <c r="C51" s="25" t="str">
        <f t="shared" si="3"/>
        <v/>
      </c>
      <c r="D51" s="25">
        <v>44</v>
      </c>
      <c r="E51" s="41" t="str">
        <f>IF('Form - Part 2'!$E$1769="","",'Form - Part 2'!$E$1769)</f>
        <v/>
      </c>
      <c r="F51" s="24" t="s">
        <v>42</v>
      </c>
      <c r="G51" s="24">
        <f>SUMPRODUCT(0+('Form - Part 2'!$W$6:$W$2555),0+('Form - Part 2'!$C$6:$C$2555=Calculations_Team!D51))</f>
        <v>0</v>
      </c>
      <c r="H51" s="42" t="s">
        <v>42</v>
      </c>
      <c r="I51" s="24">
        <f>SUMPRODUCT(0+('Form - Part 2'!$V$6:$V$2555),0+('Form - Part 2'!$C$6:$C$2555=Calculations_Team!$D51))</f>
        <v>0</v>
      </c>
      <c r="J51" s="43">
        <f t="shared" si="15"/>
        <v>0</v>
      </c>
      <c r="K51" s="44">
        <v>1</v>
      </c>
      <c r="L51" s="25">
        <f>SUMPRODUCT(0+('Form - Part 2'!J$6:J$2555="Yes"),0+('Form - Part 2'!$C$6:$C$2555=$D51),0+('Form - Part 2'!$I$6:$I$2555='Team Results'!$L$4))</f>
        <v>0</v>
      </c>
      <c r="M51" s="25">
        <f>SUMPRODUCT(0+('Form - Part 2'!K$6:K$2555="Yes"),0+('Form - Part 2'!$C$6:$C$2555=$D51),0+('Form - Part 2'!$I$6:$I$2555='Team Results'!$L$4))</f>
        <v>0</v>
      </c>
      <c r="N51" s="53">
        <f>SUMPRODUCT(0+('Form - Part 2'!L$6:L$2555="Yes"),0+('Form - Part 2'!$C$6:$C$2555=$D51),0+('Form - Part 2'!$I$6:$I$2555='Team Results'!$L$4))</f>
        <v>0</v>
      </c>
      <c r="O51" s="53">
        <f>SUMPRODUCT(0+('Form - Part 2'!M$6:M$2555="Yes"),0+('Form - Part 2'!$C$6:$C$2555=$D51),0+('Form - Part 2'!$I$6:$I$2555='Team Results'!$L$4))</f>
        <v>0</v>
      </c>
      <c r="P51" s="53">
        <f>SUMPRODUCT(0+('Form - Part 2'!N$6:N$2555="Yes"),0+('Form - Part 2'!$C$6:$C$2555=$D51),0+('Form - Part 2'!$I$6:$I$2555='Team Results'!$L$4))</f>
        <v>0</v>
      </c>
      <c r="Q51" s="45" t="str">
        <f t="shared" si="10"/>
        <v>0</v>
      </c>
      <c r="R51" s="45" t="str">
        <f t="shared" si="11"/>
        <v>0</v>
      </c>
      <c r="S51" s="45" t="str">
        <f t="shared" si="12"/>
        <v>0</v>
      </c>
      <c r="T51" s="45" t="str">
        <f t="shared" si="13"/>
        <v>0</v>
      </c>
      <c r="U51" s="45" t="str">
        <f t="shared" si="14"/>
        <v>0</v>
      </c>
    </row>
    <row r="52" spans="1:26">
      <c r="A52" s="24" t="str">
        <f t="shared" si="9"/>
        <v/>
      </c>
      <c r="B52" s="40" t="str">
        <f t="shared" si="1"/>
        <v/>
      </c>
      <c r="C52" s="25" t="str">
        <f t="shared" si="3"/>
        <v/>
      </c>
      <c r="D52" s="25">
        <v>45</v>
      </c>
      <c r="E52" s="41" t="str">
        <f>IF('Form - Part 2'!$E$1810="","",'Form - Part 2'!$E$1810)</f>
        <v/>
      </c>
      <c r="F52" s="24" t="s">
        <v>42</v>
      </c>
      <c r="G52" s="24">
        <f>SUMPRODUCT(0+('Form - Part 2'!$W$6:$W$2555),0+('Form - Part 2'!$C$6:$C$2555=Calculations_Team!D52))</f>
        <v>0</v>
      </c>
      <c r="H52" s="42" t="s">
        <v>42</v>
      </c>
      <c r="I52" s="24">
        <f>SUMPRODUCT(0+('Form - Part 2'!$V$6:$V$2555),0+('Form - Part 2'!$C$6:$C$2555=Calculations_Team!$D52))</f>
        <v>0</v>
      </c>
      <c r="J52" s="43">
        <f t="shared" si="15"/>
        <v>0</v>
      </c>
      <c r="K52" s="44">
        <v>1</v>
      </c>
      <c r="L52" s="25">
        <f>SUMPRODUCT(0+('Form - Part 2'!J$6:J$2555="Yes"),0+('Form - Part 2'!$C$6:$C$2555=$D52),0+('Form - Part 2'!$I$6:$I$2555='Team Results'!$L$4))</f>
        <v>0</v>
      </c>
      <c r="M52" s="25">
        <f>SUMPRODUCT(0+('Form - Part 2'!K$6:K$2555="Yes"),0+('Form - Part 2'!$C$6:$C$2555=$D52),0+('Form - Part 2'!$I$6:$I$2555='Team Results'!$L$4))</f>
        <v>0</v>
      </c>
      <c r="N52" s="53">
        <f>SUMPRODUCT(0+('Form - Part 2'!L$6:L$2555="Yes"),0+('Form - Part 2'!$C$6:$C$2555=$D52),0+('Form - Part 2'!$I$6:$I$2555='Team Results'!$L$4))</f>
        <v>0</v>
      </c>
      <c r="O52" s="53">
        <f>SUMPRODUCT(0+('Form - Part 2'!M$6:M$2555="Yes"),0+('Form - Part 2'!$C$6:$C$2555=$D52),0+('Form - Part 2'!$I$6:$I$2555='Team Results'!$L$4))</f>
        <v>0</v>
      </c>
      <c r="P52" s="53">
        <f>SUMPRODUCT(0+('Form - Part 2'!N$6:N$2555="Yes"),0+('Form - Part 2'!$C$6:$C$2555=$D52),0+('Form - Part 2'!$I$6:$I$2555='Team Results'!$L$4))</f>
        <v>0</v>
      </c>
      <c r="Q52" s="45" t="str">
        <f t="shared" si="10"/>
        <v>0</v>
      </c>
      <c r="R52" s="45" t="str">
        <f t="shared" si="11"/>
        <v>0</v>
      </c>
      <c r="S52" s="45" t="str">
        <f t="shared" si="12"/>
        <v>0</v>
      </c>
      <c r="T52" s="45" t="str">
        <f t="shared" si="13"/>
        <v>0</v>
      </c>
      <c r="U52" s="45" t="str">
        <f t="shared" si="14"/>
        <v>0</v>
      </c>
    </row>
    <row r="53" spans="1:26">
      <c r="A53" s="24" t="str">
        <f t="shared" si="9"/>
        <v/>
      </c>
      <c r="B53" s="40" t="str">
        <f t="shared" si="1"/>
        <v/>
      </c>
      <c r="C53" s="25" t="str">
        <f t="shared" si="3"/>
        <v/>
      </c>
      <c r="D53" s="25">
        <v>46</v>
      </c>
      <c r="E53" s="41" t="str">
        <f>IF('Form - Part 2'!$E$1851="","",'Form - Part 2'!$E$1851)</f>
        <v/>
      </c>
      <c r="F53" s="24" t="s">
        <v>42</v>
      </c>
      <c r="G53" s="24">
        <f>SUMPRODUCT(0+('Form - Part 2'!$W$6:$W$2555),0+('Form - Part 2'!$C$6:$C$2555=Calculations_Team!D53))</f>
        <v>0</v>
      </c>
      <c r="H53" s="42" t="s">
        <v>42</v>
      </c>
      <c r="I53" s="24">
        <f>SUMPRODUCT(0+('Form - Part 2'!$V$6:$V$2555),0+('Form - Part 2'!$C$6:$C$2555=Calculations_Team!$D53))</f>
        <v>0</v>
      </c>
      <c r="J53" s="43">
        <f t="shared" si="15"/>
        <v>0</v>
      </c>
      <c r="K53" s="44">
        <v>1</v>
      </c>
      <c r="L53" s="25">
        <f>SUMPRODUCT(0+('Form - Part 2'!J$6:J$2555="Yes"),0+('Form - Part 2'!$C$6:$C$2555=$D53),0+('Form - Part 2'!$I$6:$I$2555='Team Results'!$L$4))</f>
        <v>0</v>
      </c>
      <c r="M53" s="25">
        <f>SUMPRODUCT(0+('Form - Part 2'!K$6:K$2555="Yes"),0+('Form - Part 2'!$C$6:$C$2555=$D53),0+('Form - Part 2'!$I$6:$I$2555='Team Results'!$L$4))</f>
        <v>0</v>
      </c>
      <c r="N53" s="53">
        <f>SUMPRODUCT(0+('Form - Part 2'!L$6:L$2555="Yes"),0+('Form - Part 2'!$C$6:$C$2555=$D53),0+('Form - Part 2'!$I$6:$I$2555='Team Results'!$L$4))</f>
        <v>0</v>
      </c>
      <c r="O53" s="53">
        <f>SUMPRODUCT(0+('Form - Part 2'!M$6:M$2555="Yes"),0+('Form - Part 2'!$C$6:$C$2555=$D53),0+('Form - Part 2'!$I$6:$I$2555='Team Results'!$L$4))</f>
        <v>0</v>
      </c>
      <c r="P53" s="53">
        <f>SUMPRODUCT(0+('Form - Part 2'!N$6:N$2555="Yes"),0+('Form - Part 2'!$C$6:$C$2555=$D53),0+('Form - Part 2'!$I$6:$I$2555='Team Results'!$L$4))</f>
        <v>0</v>
      </c>
      <c r="Q53" s="45" t="str">
        <f t="shared" si="10"/>
        <v>0</v>
      </c>
      <c r="R53" s="45" t="str">
        <f t="shared" si="11"/>
        <v>0</v>
      </c>
      <c r="S53" s="45" t="str">
        <f t="shared" si="12"/>
        <v>0</v>
      </c>
      <c r="T53" s="45" t="str">
        <f t="shared" si="13"/>
        <v>0</v>
      </c>
      <c r="U53" s="45" t="str">
        <f t="shared" si="14"/>
        <v>0</v>
      </c>
    </row>
    <row r="54" spans="1:26">
      <c r="A54" s="24" t="str">
        <f t="shared" si="9"/>
        <v/>
      </c>
      <c r="B54" s="40" t="str">
        <f t="shared" si="1"/>
        <v/>
      </c>
      <c r="C54" s="25" t="str">
        <f t="shared" si="3"/>
        <v/>
      </c>
      <c r="D54" s="25">
        <v>47</v>
      </c>
      <c r="E54" s="41" t="str">
        <f>IF('Form - Part 2'!$E$1892="","",'Form - Part 2'!$E$1892)</f>
        <v/>
      </c>
      <c r="F54" s="24" t="s">
        <v>42</v>
      </c>
      <c r="G54" s="24">
        <f>SUMPRODUCT(0+('Form - Part 2'!$W$6:$W$2555),0+('Form - Part 2'!$C$6:$C$2555=Calculations_Team!D54))</f>
        <v>0</v>
      </c>
      <c r="H54" s="42" t="s">
        <v>42</v>
      </c>
      <c r="I54" s="24">
        <f>SUMPRODUCT(0+('Form - Part 2'!$V$6:$V$2555),0+('Form - Part 2'!$C$6:$C$2555=Calculations_Team!$D54))</f>
        <v>0</v>
      </c>
      <c r="J54" s="43">
        <f t="shared" si="15"/>
        <v>0</v>
      </c>
      <c r="K54" s="44">
        <v>1</v>
      </c>
      <c r="L54" s="25">
        <f>SUMPRODUCT(0+('Form - Part 2'!J$6:J$2555="Yes"),0+('Form - Part 2'!$C$6:$C$2555=$D54),0+('Form - Part 2'!$I$6:$I$2555='Team Results'!$L$4))</f>
        <v>0</v>
      </c>
      <c r="M54" s="25">
        <f>SUMPRODUCT(0+('Form - Part 2'!K$6:K$2555="Yes"),0+('Form - Part 2'!$C$6:$C$2555=$D54),0+('Form - Part 2'!$I$6:$I$2555='Team Results'!$L$4))</f>
        <v>0</v>
      </c>
      <c r="N54" s="53">
        <f>SUMPRODUCT(0+('Form - Part 2'!L$6:L$2555="Yes"),0+('Form - Part 2'!$C$6:$C$2555=$D54),0+('Form - Part 2'!$I$6:$I$2555='Team Results'!$L$4))</f>
        <v>0</v>
      </c>
      <c r="O54" s="53">
        <f>SUMPRODUCT(0+('Form - Part 2'!M$6:M$2555="Yes"),0+('Form - Part 2'!$C$6:$C$2555=$D54),0+('Form - Part 2'!$I$6:$I$2555='Team Results'!$L$4))</f>
        <v>0</v>
      </c>
      <c r="P54" s="53">
        <f>SUMPRODUCT(0+('Form - Part 2'!N$6:N$2555="Yes"),0+('Form - Part 2'!$C$6:$C$2555=$D54),0+('Form - Part 2'!$I$6:$I$2555='Team Results'!$L$4))</f>
        <v>0</v>
      </c>
      <c r="Q54" s="45" t="str">
        <f t="shared" si="10"/>
        <v>0</v>
      </c>
      <c r="R54" s="45" t="str">
        <f t="shared" si="11"/>
        <v>0</v>
      </c>
      <c r="S54" s="45" t="str">
        <f t="shared" si="12"/>
        <v>0</v>
      </c>
      <c r="T54" s="45" t="str">
        <f t="shared" si="13"/>
        <v>0</v>
      </c>
      <c r="U54" s="45" t="str">
        <f t="shared" si="14"/>
        <v>0</v>
      </c>
    </row>
    <row r="55" spans="1:26">
      <c r="A55" s="24" t="str">
        <f t="shared" si="9"/>
        <v/>
      </c>
      <c r="B55" s="40" t="str">
        <f t="shared" si="1"/>
        <v/>
      </c>
      <c r="C55" s="25" t="str">
        <f t="shared" si="3"/>
        <v/>
      </c>
      <c r="D55" s="25">
        <v>48</v>
      </c>
      <c r="E55" s="41" t="str">
        <f>IF('Form - Part 2'!$E$1933="","",'Form - Part 2'!$E$1933)</f>
        <v/>
      </c>
      <c r="F55" s="24" t="s">
        <v>42</v>
      </c>
      <c r="G55" s="24">
        <f>SUMPRODUCT(0+('Form - Part 2'!$W$6:$W$2555),0+('Form - Part 2'!$C$6:$C$2555=Calculations_Team!D55))</f>
        <v>0</v>
      </c>
      <c r="H55" s="42" t="s">
        <v>42</v>
      </c>
      <c r="I55" s="24">
        <f>SUMPRODUCT(0+('Form - Part 2'!$V$6:$V$2555),0+('Form - Part 2'!$C$6:$C$2555=Calculations_Team!$D55))</f>
        <v>0</v>
      </c>
      <c r="J55" s="43">
        <f t="shared" si="15"/>
        <v>0</v>
      </c>
      <c r="K55" s="44">
        <v>1</v>
      </c>
      <c r="L55" s="25">
        <f>SUMPRODUCT(0+('Form - Part 2'!J$6:J$2555="Yes"),0+('Form - Part 2'!$C$6:$C$2555=$D55),0+('Form - Part 2'!$I$6:$I$2555='Team Results'!$L$4))</f>
        <v>0</v>
      </c>
      <c r="M55" s="25">
        <f>SUMPRODUCT(0+('Form - Part 2'!K$6:K$2555="Yes"),0+('Form - Part 2'!$C$6:$C$2555=$D55),0+('Form - Part 2'!$I$6:$I$2555='Team Results'!$L$4))</f>
        <v>0</v>
      </c>
      <c r="N55" s="53">
        <f>SUMPRODUCT(0+('Form - Part 2'!L$6:L$2555="Yes"),0+('Form - Part 2'!$C$6:$C$2555=$D55),0+('Form - Part 2'!$I$6:$I$2555='Team Results'!$L$4))</f>
        <v>0</v>
      </c>
      <c r="O55" s="53">
        <f>SUMPRODUCT(0+('Form - Part 2'!M$6:M$2555="Yes"),0+('Form - Part 2'!$C$6:$C$2555=$D55),0+('Form - Part 2'!$I$6:$I$2555='Team Results'!$L$4))</f>
        <v>0</v>
      </c>
      <c r="P55" s="53">
        <f>SUMPRODUCT(0+('Form - Part 2'!N$6:N$2555="Yes"),0+('Form - Part 2'!$C$6:$C$2555=$D55),0+('Form - Part 2'!$I$6:$I$2555='Team Results'!$L$4))</f>
        <v>0</v>
      </c>
      <c r="Q55" s="45" t="str">
        <f t="shared" si="10"/>
        <v>0</v>
      </c>
      <c r="R55" s="45" t="str">
        <f t="shared" si="11"/>
        <v>0</v>
      </c>
      <c r="S55" s="45" t="str">
        <f t="shared" si="12"/>
        <v>0</v>
      </c>
      <c r="T55" s="45" t="str">
        <f t="shared" si="13"/>
        <v>0</v>
      </c>
      <c r="U55" s="45" t="str">
        <f t="shared" si="14"/>
        <v>0</v>
      </c>
    </row>
    <row r="56" spans="1:26">
      <c r="A56" s="24" t="str">
        <f t="shared" si="9"/>
        <v/>
      </c>
      <c r="B56" s="40" t="str">
        <f t="shared" si="1"/>
        <v/>
      </c>
      <c r="C56" s="25" t="str">
        <f t="shared" si="3"/>
        <v/>
      </c>
      <c r="D56" s="25">
        <v>49</v>
      </c>
      <c r="E56" s="41" t="str">
        <f>IF('Form - Part 2'!$E$1974="","",'Form - Part 2'!$E$1974)</f>
        <v/>
      </c>
      <c r="F56" s="24" t="s">
        <v>42</v>
      </c>
      <c r="G56" s="24">
        <f>SUMPRODUCT(0+('Form - Part 2'!$W$6:$W$2555),0+('Form - Part 2'!$C$6:$C$2555=Calculations_Team!D56))</f>
        <v>0</v>
      </c>
      <c r="H56" s="42" t="s">
        <v>42</v>
      </c>
      <c r="I56" s="24">
        <f>SUMPRODUCT(0+('Form - Part 2'!$V$6:$V$2555),0+('Form - Part 2'!$C$6:$C$2555=Calculations_Team!$D56))</f>
        <v>0</v>
      </c>
      <c r="J56" s="43">
        <f t="shared" si="15"/>
        <v>0</v>
      </c>
      <c r="K56" s="44">
        <v>1</v>
      </c>
      <c r="L56" s="25">
        <f>SUMPRODUCT(0+('Form - Part 2'!J$6:J$2555="Yes"),0+('Form - Part 2'!$C$6:$C$2555=$D56),0+('Form - Part 2'!$I$6:$I$2555='Team Results'!$L$4))</f>
        <v>0</v>
      </c>
      <c r="M56" s="25">
        <f>SUMPRODUCT(0+('Form - Part 2'!K$6:K$2555="Yes"),0+('Form - Part 2'!$C$6:$C$2555=$D56),0+('Form - Part 2'!$I$6:$I$2555='Team Results'!$L$4))</f>
        <v>0</v>
      </c>
      <c r="N56" s="53">
        <f>SUMPRODUCT(0+('Form - Part 2'!L$6:L$2555="Yes"),0+('Form - Part 2'!$C$6:$C$2555=$D56),0+('Form - Part 2'!$I$6:$I$2555='Team Results'!$L$4))</f>
        <v>0</v>
      </c>
      <c r="O56" s="53">
        <f>SUMPRODUCT(0+('Form - Part 2'!M$6:M$2555="Yes"),0+('Form - Part 2'!$C$6:$C$2555=$D56),0+('Form - Part 2'!$I$6:$I$2555='Team Results'!$L$4))</f>
        <v>0</v>
      </c>
      <c r="P56" s="53">
        <f>SUMPRODUCT(0+('Form - Part 2'!N$6:N$2555="Yes"),0+('Form - Part 2'!$C$6:$C$2555=$D56),0+('Form - Part 2'!$I$6:$I$2555='Team Results'!$L$4))</f>
        <v>0</v>
      </c>
      <c r="Q56" s="45" t="str">
        <f t="shared" si="10"/>
        <v>0</v>
      </c>
      <c r="R56" s="45" t="str">
        <f t="shared" si="11"/>
        <v>0</v>
      </c>
      <c r="S56" s="45" t="str">
        <f t="shared" si="12"/>
        <v>0</v>
      </c>
      <c r="T56" s="45" t="str">
        <f t="shared" si="13"/>
        <v>0</v>
      </c>
      <c r="U56" s="45" t="str">
        <f t="shared" si="14"/>
        <v>0</v>
      </c>
    </row>
    <row r="57" spans="1:26">
      <c r="A57" s="24" t="str">
        <f t="shared" si="9"/>
        <v/>
      </c>
      <c r="B57" s="40" t="str">
        <f t="shared" si="1"/>
        <v/>
      </c>
      <c r="C57" s="25" t="str">
        <f t="shared" si="3"/>
        <v/>
      </c>
      <c r="D57" s="25">
        <v>50</v>
      </c>
      <c r="E57" s="41" t="str">
        <f>IF('Form - Part 2'!$E$2015="","",'Form - Part 2'!$E$2015)</f>
        <v/>
      </c>
      <c r="F57" s="24" t="s">
        <v>42</v>
      </c>
      <c r="G57" s="24">
        <f>SUMPRODUCT(0+('Form - Part 2'!$W$6:$W$2555),0+('Form - Part 2'!$C$6:$C$2555=Calculations_Team!D57))</f>
        <v>0</v>
      </c>
      <c r="H57" s="42" t="s">
        <v>42</v>
      </c>
      <c r="I57" s="24">
        <f>SUMPRODUCT(0+('Form - Part 2'!$V$6:$V$2555),0+('Form - Part 2'!$C$6:$C$2555=Calculations_Team!$D57))</f>
        <v>0</v>
      </c>
      <c r="J57" s="43">
        <f t="shared" si="15"/>
        <v>0</v>
      </c>
      <c r="K57" s="44">
        <v>1</v>
      </c>
      <c r="L57" s="25">
        <f>SUMPRODUCT(0+('Form - Part 2'!J$6:J$2555="Yes"),0+('Form - Part 2'!$C$6:$C$2555=$D57),0+('Form - Part 2'!$I$6:$I$2555='Team Results'!$L$4))</f>
        <v>0</v>
      </c>
      <c r="M57" s="25">
        <f>SUMPRODUCT(0+('Form - Part 2'!K$6:K$2555="Yes"),0+('Form - Part 2'!$C$6:$C$2555=$D57),0+('Form - Part 2'!$I$6:$I$2555='Team Results'!$L$4))</f>
        <v>0</v>
      </c>
      <c r="N57" s="53">
        <f>SUMPRODUCT(0+('Form - Part 2'!L$6:L$2555="Yes"),0+('Form - Part 2'!$C$6:$C$2555=$D57),0+('Form - Part 2'!$I$6:$I$2555='Team Results'!$L$4))</f>
        <v>0</v>
      </c>
      <c r="O57" s="53">
        <f>SUMPRODUCT(0+('Form - Part 2'!M$6:M$2555="Yes"),0+('Form - Part 2'!$C$6:$C$2555=$D57),0+('Form - Part 2'!$I$6:$I$2555='Team Results'!$L$4))</f>
        <v>0</v>
      </c>
      <c r="P57" s="53">
        <f>SUMPRODUCT(0+('Form - Part 2'!N$6:N$2555="Yes"),0+('Form - Part 2'!$C$6:$C$2555=$D57),0+('Form - Part 2'!$I$6:$I$2555='Team Results'!$L$4))</f>
        <v>0</v>
      </c>
      <c r="Q57" s="45" t="str">
        <f t="shared" si="10"/>
        <v>0</v>
      </c>
      <c r="R57" s="45" t="str">
        <f t="shared" si="11"/>
        <v>0</v>
      </c>
      <c r="S57" s="45" t="str">
        <f t="shared" si="12"/>
        <v>0</v>
      </c>
      <c r="T57" s="45" t="str">
        <f t="shared" si="13"/>
        <v>0</v>
      </c>
      <c r="U57" s="45" t="str">
        <f t="shared" si="14"/>
        <v>0</v>
      </c>
    </row>
    <row r="58" spans="1:26">
      <c r="A58" s="24" t="str">
        <f t="shared" si="9"/>
        <v/>
      </c>
      <c r="B58" s="40" t="str">
        <f t="shared" si="1"/>
        <v/>
      </c>
      <c r="C58" s="25" t="str">
        <f t="shared" si="3"/>
        <v/>
      </c>
      <c r="D58" s="25">
        <v>51</v>
      </c>
      <c r="E58" s="41" t="str">
        <f>IF('Form - Part 2'!$E$2056="","",'Form - Part 2'!$E$2056)</f>
        <v/>
      </c>
      <c r="F58" s="24" t="s">
        <v>42</v>
      </c>
      <c r="G58" s="24">
        <f>SUMPRODUCT(0+('Form - Part 2'!$W$6:$W$2555),0+('Form - Part 2'!$C$6:$C$2555=Calculations_Team!D58))</f>
        <v>0</v>
      </c>
      <c r="H58" s="42" t="s">
        <v>42</v>
      </c>
      <c r="I58" s="24">
        <f>SUMPRODUCT(0+('Form - Part 2'!$V$6:$V$2555),0+('Form - Part 2'!$C$6:$C$2555=Calculations_Team!$D58))</f>
        <v>0</v>
      </c>
      <c r="J58" s="43">
        <f t="shared" si="15"/>
        <v>0</v>
      </c>
      <c r="K58" s="44">
        <v>1</v>
      </c>
      <c r="L58" s="25">
        <f>SUMPRODUCT(0+('Form - Part 2'!J$6:J$2555="Yes"),0+('Form - Part 2'!$C$6:$C$2555=$D58),0+('Form - Part 2'!$I$6:$I$2555='Team Results'!$L$4))</f>
        <v>0</v>
      </c>
      <c r="M58" s="25">
        <f>SUMPRODUCT(0+('Form - Part 2'!K$6:K$2555="Yes"),0+('Form - Part 2'!$C$6:$C$2555=$D58),0+('Form - Part 2'!$I$6:$I$2555='Team Results'!$L$4))</f>
        <v>0</v>
      </c>
      <c r="N58" s="53">
        <f>SUMPRODUCT(0+('Form - Part 2'!L$6:L$2555="Yes"),0+('Form - Part 2'!$C$6:$C$2555=$D58),0+('Form - Part 2'!$I$6:$I$2555='Team Results'!$L$4))</f>
        <v>0</v>
      </c>
      <c r="O58" s="53">
        <f>SUMPRODUCT(0+('Form - Part 2'!M$6:M$2555="Yes"),0+('Form - Part 2'!$C$6:$C$2555=$D58),0+('Form - Part 2'!$I$6:$I$2555='Team Results'!$L$4))</f>
        <v>0</v>
      </c>
      <c r="P58" s="53">
        <f>SUMPRODUCT(0+('Form - Part 2'!N$6:N$2555="Yes"),0+('Form - Part 2'!$C$6:$C$2555=$D58),0+('Form - Part 2'!$I$6:$I$2555='Team Results'!$L$4))</f>
        <v>0</v>
      </c>
      <c r="Q58" s="45" t="str">
        <f t="shared" si="10"/>
        <v>0</v>
      </c>
      <c r="R58" s="45" t="str">
        <f t="shared" si="11"/>
        <v>0</v>
      </c>
      <c r="S58" s="45" t="str">
        <f t="shared" si="12"/>
        <v>0</v>
      </c>
      <c r="T58" s="45" t="str">
        <f t="shared" si="13"/>
        <v>0</v>
      </c>
      <c r="U58" s="45" t="str">
        <f t="shared" si="14"/>
        <v>0</v>
      </c>
    </row>
    <row r="59" spans="1:26" s="51" customFormat="1">
      <c r="A59" s="24" t="str">
        <f t="shared" si="9"/>
        <v/>
      </c>
      <c r="B59" s="40" t="str">
        <f t="shared" si="1"/>
        <v/>
      </c>
      <c r="C59" s="25" t="str">
        <f t="shared" si="3"/>
        <v/>
      </c>
      <c r="D59" s="25">
        <v>52</v>
      </c>
      <c r="E59" s="41" t="str">
        <f>IF('Form - Part 2'!$E$2097="","",'Form - Part 2'!$E$2097)</f>
        <v/>
      </c>
      <c r="F59" s="24" t="s">
        <v>42</v>
      </c>
      <c r="G59" s="24">
        <f>SUMPRODUCT(0+('Form - Part 2'!$W$6:$W$2555),0+('Form - Part 2'!$C$6:$C$2555=Calculations_Team!D59))</f>
        <v>0</v>
      </c>
      <c r="H59" s="42" t="s">
        <v>42</v>
      </c>
      <c r="I59" s="24">
        <f>SUMPRODUCT(0+('Form - Part 2'!$V$6:$V$2555),0+('Form - Part 2'!$C$6:$C$2555=Calculations_Team!$D59))</f>
        <v>0</v>
      </c>
      <c r="J59" s="43">
        <f t="shared" si="15"/>
        <v>0</v>
      </c>
      <c r="K59" s="52">
        <v>1</v>
      </c>
      <c r="L59" s="25">
        <f>SUMPRODUCT(0+('Form - Part 2'!J$6:J$2555="Yes"),0+('Form - Part 2'!$C$6:$C$2555=$D59),0+('Form - Part 2'!$I$6:$I$2555='Team Results'!$L$4))</f>
        <v>0</v>
      </c>
      <c r="M59" s="25">
        <f>SUMPRODUCT(0+('Form - Part 2'!K$6:K$2555="Yes"),0+('Form - Part 2'!$C$6:$C$2555=$D59),0+('Form - Part 2'!$I$6:$I$2555='Team Results'!$L$4))</f>
        <v>0</v>
      </c>
      <c r="N59" s="53">
        <f>SUMPRODUCT(0+('Form - Part 2'!L$6:L$2555="Yes"),0+('Form - Part 2'!$C$6:$C$2555=$D59),0+('Form - Part 2'!$I$6:$I$2555='Team Results'!$L$4))</f>
        <v>0</v>
      </c>
      <c r="O59" s="53">
        <f>SUMPRODUCT(0+('Form - Part 2'!M$6:M$2555="Yes"),0+('Form - Part 2'!$C$6:$C$2555=$D59),0+('Form - Part 2'!$I$6:$I$2555='Team Results'!$L$4))</f>
        <v>0</v>
      </c>
      <c r="P59" s="53">
        <f>SUMPRODUCT(0+('Form - Part 2'!N$6:N$2555="Yes"),0+('Form - Part 2'!$C$6:$C$2555=$D59),0+('Form - Part 2'!$I$6:$I$2555='Team Results'!$L$4))</f>
        <v>0</v>
      </c>
      <c r="Q59" s="45" t="str">
        <f t="shared" si="10"/>
        <v>0</v>
      </c>
      <c r="R59" s="45" t="str">
        <f t="shared" si="11"/>
        <v>0</v>
      </c>
      <c r="S59" s="45" t="str">
        <f t="shared" si="12"/>
        <v>0</v>
      </c>
      <c r="T59" s="45" t="str">
        <f t="shared" si="13"/>
        <v>0</v>
      </c>
      <c r="U59" s="45" t="str">
        <f t="shared" si="14"/>
        <v>0</v>
      </c>
    </row>
    <row r="60" spans="1:26" s="46" customFormat="1">
      <c r="A60" s="46" t="str">
        <f t="shared" si="9"/>
        <v/>
      </c>
      <c r="B60" s="287" t="str">
        <f t="shared" si="1"/>
        <v/>
      </c>
      <c r="C60" s="47" t="str">
        <f t="shared" si="3"/>
        <v/>
      </c>
      <c r="D60" s="47">
        <v>53</v>
      </c>
      <c r="E60" s="48" t="str">
        <f>IF('Form - Part 2'!$E$2138="","",'Form - Part 2'!$E$2138)</f>
        <v/>
      </c>
      <c r="F60" s="46" t="s">
        <v>42</v>
      </c>
      <c r="G60" s="46">
        <f>SUMPRODUCT(0+('Form - Part 2'!$W$6:$W$2555),0+('Form - Part 2'!$C$6:$C$2555=Calculations_Team!D60))</f>
        <v>0</v>
      </c>
      <c r="H60" s="288" t="s">
        <v>42</v>
      </c>
      <c r="I60" s="46">
        <f>SUMPRODUCT(0+('Form - Part 2'!$V$6:$V$2555),0+('Form - Part 2'!$C$6:$C$2555=Calculations_Team!$D60))</f>
        <v>0</v>
      </c>
      <c r="J60" s="289">
        <f t="shared" si="15"/>
        <v>0</v>
      </c>
      <c r="K60" s="49">
        <v>1</v>
      </c>
      <c r="L60" s="47">
        <f>SUMPRODUCT(0+('Form - Part 2'!J$6:J$2555="Yes"),0+('Form - Part 2'!$C$6:$C$2555=$D60),0+('Form - Part 2'!$I$6:$I$2555='Team Results'!$L$4))</f>
        <v>0</v>
      </c>
      <c r="M60" s="47">
        <f>SUMPRODUCT(0+('Form - Part 2'!K$6:K$2555="Yes"),0+('Form - Part 2'!$C$6:$C$2555=$D60),0+('Form - Part 2'!$I$6:$I$2555='Team Results'!$L$4))</f>
        <v>0</v>
      </c>
      <c r="N60" s="47">
        <f>SUMPRODUCT(0+('Form - Part 2'!L$6:L$2555="Yes"),0+('Form - Part 2'!$C$6:$C$2555=$D60),0+('Form - Part 2'!$I$6:$I$2555='Team Results'!$L$4))</f>
        <v>0</v>
      </c>
      <c r="O60" s="47">
        <f>SUMPRODUCT(0+('Form - Part 2'!M$6:M$2555="Yes"),0+('Form - Part 2'!$C$6:$C$2555=$D60),0+('Form - Part 2'!$I$6:$I$2555='Team Results'!$L$4))</f>
        <v>0</v>
      </c>
      <c r="P60" s="47">
        <f>SUMPRODUCT(0+('Form - Part 2'!N$6:N$2555="Yes"),0+('Form - Part 2'!$C$6:$C$2555=$D60),0+('Form - Part 2'!$I$6:$I$2555='Team Results'!$L$4))</f>
        <v>0</v>
      </c>
      <c r="Q60" s="290" t="str">
        <f t="shared" si="10"/>
        <v>0</v>
      </c>
      <c r="R60" s="290" t="str">
        <f t="shared" si="11"/>
        <v>0</v>
      </c>
      <c r="S60" s="290" t="str">
        <f t="shared" si="12"/>
        <v>0</v>
      </c>
      <c r="T60" s="290" t="str">
        <f t="shared" si="13"/>
        <v>0</v>
      </c>
      <c r="U60" s="290" t="str">
        <f t="shared" si="14"/>
        <v>0</v>
      </c>
      <c r="Z60" s="55"/>
    </row>
    <row r="64" spans="1:26">
      <c r="E64" s="94" t="s">
        <v>48</v>
      </c>
      <c r="F64" s="93"/>
      <c r="G64" s="93"/>
    </row>
    <row r="65" spans="2:5">
      <c r="B65" s="24">
        <v>1</v>
      </c>
      <c r="E65" s="50">
        <f>SUMPRODUCT(0+($G$8:$G$60&gt;0),0+($B$8:$B$60=$B65))</f>
        <v>0</v>
      </c>
    </row>
    <row r="66" spans="2:5">
      <c r="B66" s="24">
        <v>2</v>
      </c>
      <c r="E66" s="50">
        <f t="shared" ref="E66:E76" si="16">SUMPRODUCT(0+($G$8:$G$60&gt;0),0+($B$8:$B$60=$B66))</f>
        <v>0</v>
      </c>
    </row>
    <row r="67" spans="2:5">
      <c r="B67" s="24">
        <v>3</v>
      </c>
      <c r="E67" s="50">
        <f t="shared" si="16"/>
        <v>0</v>
      </c>
    </row>
    <row r="68" spans="2:5">
      <c r="B68" s="24">
        <v>4</v>
      </c>
      <c r="E68" s="50">
        <f t="shared" si="16"/>
        <v>0</v>
      </c>
    </row>
    <row r="69" spans="2:5">
      <c r="B69" s="24">
        <v>5</v>
      </c>
      <c r="E69" s="50">
        <f t="shared" si="16"/>
        <v>0</v>
      </c>
    </row>
    <row r="70" spans="2:5">
      <c r="B70" s="24">
        <v>6</v>
      </c>
      <c r="E70" s="50">
        <f t="shared" si="16"/>
        <v>0</v>
      </c>
    </row>
    <row r="71" spans="2:5">
      <c r="B71" s="24">
        <v>7</v>
      </c>
      <c r="E71" s="50">
        <f t="shared" si="16"/>
        <v>0</v>
      </c>
    </row>
    <row r="72" spans="2:5">
      <c r="B72" s="24">
        <v>8</v>
      </c>
      <c r="E72" s="50">
        <f>SUMPRODUCT(0+($G$8:$G$60&gt;0),0+($B$8:$B$60=$B72))</f>
        <v>0</v>
      </c>
    </row>
    <row r="73" spans="2:5">
      <c r="B73" s="24">
        <v>9</v>
      </c>
      <c r="E73" s="50">
        <f t="shared" si="16"/>
        <v>0</v>
      </c>
    </row>
    <row r="74" spans="2:5">
      <c r="B74" s="24">
        <v>10</v>
      </c>
      <c r="E74" s="50">
        <f t="shared" si="16"/>
        <v>0</v>
      </c>
    </row>
    <row r="75" spans="2:5">
      <c r="B75" s="24">
        <v>11</v>
      </c>
      <c r="E75" s="50">
        <f t="shared" si="16"/>
        <v>0</v>
      </c>
    </row>
    <row r="76" spans="2:5">
      <c r="B76" s="24">
        <v>12</v>
      </c>
      <c r="E76" s="50">
        <f t="shared" si="16"/>
        <v>0</v>
      </c>
    </row>
  </sheetData>
  <mergeCells count="2">
    <mergeCell ref="L5:P5"/>
    <mergeCell ref="Q5:U5"/>
  </mergeCells>
  <phoneticPr fontId="3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tabColor theme="7" tint="0.39997558519241921"/>
  </sheetPr>
  <dimension ref="A1:K68"/>
  <sheetViews>
    <sheetView showGridLines="0" workbookViewId="0">
      <selection activeCell="K22" sqref="K22"/>
    </sheetView>
  </sheetViews>
  <sheetFormatPr defaultRowHeight="14.25"/>
  <cols>
    <col min="1" max="2" width="12.5703125" style="293" customWidth="1"/>
    <col min="3" max="3" width="11.7109375" style="293" customWidth="1"/>
    <col min="4" max="5" width="12.85546875" style="293" customWidth="1"/>
    <col min="6" max="6" width="12.140625" style="293" customWidth="1"/>
    <col min="7" max="16384" width="9.140625" style="293"/>
  </cols>
  <sheetData>
    <row r="1" spans="1:7" ht="27" thickBot="1">
      <c r="A1" s="732" t="s">
        <v>125</v>
      </c>
      <c r="B1" s="732"/>
      <c r="C1" s="732"/>
      <c r="D1" s="732"/>
      <c r="E1" s="732"/>
      <c r="F1" s="732"/>
      <c r="G1" s="732"/>
    </row>
    <row r="2" spans="1:7" ht="15" thickTop="1">
      <c r="A2" s="465" t="s">
        <v>238</v>
      </c>
      <c r="B2" s="466"/>
      <c r="C2" s="466"/>
      <c r="D2" s="466"/>
      <c r="E2" s="466"/>
      <c r="F2" s="466"/>
      <c r="G2" s="467"/>
    </row>
    <row r="3" spans="1:7">
      <c r="A3" s="465"/>
      <c r="B3" s="466"/>
      <c r="C3" s="466"/>
      <c r="D3" s="466"/>
      <c r="E3" s="466"/>
      <c r="F3" s="466"/>
      <c r="G3" s="467"/>
    </row>
    <row r="4" spans="1:7" ht="18.75">
      <c r="A4" s="468" t="s">
        <v>151</v>
      </c>
      <c r="B4" s="466"/>
      <c r="C4" s="466"/>
      <c r="D4" s="466"/>
      <c r="E4" s="466"/>
      <c r="F4" s="466"/>
      <c r="G4" s="467"/>
    </row>
    <row r="5" spans="1:7" ht="15">
      <c r="A5" s="469"/>
      <c r="B5" s="470"/>
      <c r="C5" s="470"/>
      <c r="D5" s="470"/>
      <c r="E5" s="470"/>
      <c r="F5" s="470"/>
      <c r="G5" s="467"/>
    </row>
    <row r="6" spans="1:7" ht="15">
      <c r="A6" s="469"/>
      <c r="B6" s="470"/>
      <c r="C6" s="470"/>
      <c r="D6" s="470"/>
      <c r="E6" s="470"/>
      <c r="F6" s="470"/>
      <c r="G6" s="467"/>
    </row>
    <row r="7" spans="1:7" ht="15">
      <c r="A7" s="471" t="s">
        <v>131</v>
      </c>
      <c r="B7" s="466"/>
      <c r="C7" s="739"/>
      <c r="D7" s="740"/>
      <c r="E7" s="740"/>
      <c r="F7" s="741"/>
      <c r="G7" s="467"/>
    </row>
    <row r="8" spans="1:7">
      <c r="A8" s="472"/>
      <c r="B8" s="466"/>
      <c r="C8" s="466"/>
      <c r="D8" s="466"/>
      <c r="E8" s="466"/>
      <c r="F8" s="466"/>
      <c r="G8" s="467"/>
    </row>
    <row r="9" spans="1:7" ht="15">
      <c r="A9" s="473" t="s">
        <v>53</v>
      </c>
      <c r="B9" s="466"/>
      <c r="C9" s="739"/>
      <c r="D9" s="740"/>
      <c r="E9" s="740"/>
      <c r="F9" s="741"/>
      <c r="G9" s="467"/>
    </row>
    <row r="10" spans="1:7" ht="15">
      <c r="A10" s="473"/>
      <c r="B10" s="466"/>
      <c r="C10" s="474"/>
      <c r="D10" s="474"/>
      <c r="E10" s="474"/>
      <c r="F10" s="474"/>
      <c r="G10" s="467"/>
    </row>
    <row r="11" spans="1:7" ht="15">
      <c r="A11" s="471" t="s">
        <v>318</v>
      </c>
      <c r="B11" s="470"/>
      <c r="C11" s="470"/>
      <c r="D11" s="470"/>
      <c r="E11" s="470"/>
      <c r="F11" s="470"/>
      <c r="G11" s="467"/>
    </row>
    <row r="12" spans="1:7" ht="15">
      <c r="A12" s="469"/>
      <c r="B12" s="470"/>
      <c r="C12" s="470"/>
      <c r="D12" s="470"/>
      <c r="E12" s="470"/>
      <c r="F12" s="470"/>
      <c r="G12" s="467"/>
    </row>
    <row r="13" spans="1:7" ht="15">
      <c r="A13" s="464" t="s">
        <v>47</v>
      </c>
      <c r="B13" s="745" t="s">
        <v>46</v>
      </c>
      <c r="C13" s="746"/>
      <c r="D13" s="746"/>
      <c r="E13" s="746"/>
      <c r="F13" s="747"/>
      <c r="G13" s="467"/>
    </row>
    <row r="14" spans="1:7" ht="15">
      <c r="A14" s="463">
        <v>1</v>
      </c>
      <c r="B14" s="739"/>
      <c r="C14" s="737"/>
      <c r="D14" s="737"/>
      <c r="E14" s="737"/>
      <c r="F14" s="738"/>
      <c r="G14" s="467"/>
    </row>
    <row r="15" spans="1:7" ht="15">
      <c r="A15" s="463">
        <v>2</v>
      </c>
      <c r="B15" s="739"/>
      <c r="C15" s="740"/>
      <c r="D15" s="740"/>
      <c r="E15" s="740"/>
      <c r="F15" s="741"/>
      <c r="G15" s="467"/>
    </row>
    <row r="16" spans="1:7" ht="15">
      <c r="A16" s="463">
        <v>3</v>
      </c>
      <c r="B16" s="736"/>
      <c r="C16" s="737"/>
      <c r="D16" s="737"/>
      <c r="E16" s="737"/>
      <c r="F16" s="738"/>
      <c r="G16" s="467"/>
    </row>
    <row r="17" spans="1:7" ht="15">
      <c r="A17" s="463">
        <v>4</v>
      </c>
      <c r="B17" s="736"/>
      <c r="C17" s="737"/>
      <c r="D17" s="737"/>
      <c r="E17" s="737"/>
      <c r="F17" s="738"/>
      <c r="G17" s="467"/>
    </row>
    <row r="18" spans="1:7" ht="15">
      <c r="A18" s="463">
        <v>5</v>
      </c>
      <c r="B18" s="736"/>
      <c r="C18" s="737"/>
      <c r="D18" s="737"/>
      <c r="E18" s="737"/>
      <c r="F18" s="738"/>
      <c r="G18" s="467"/>
    </row>
    <row r="19" spans="1:7" ht="15">
      <c r="A19" s="463">
        <v>6</v>
      </c>
      <c r="B19" s="736"/>
      <c r="C19" s="737"/>
      <c r="D19" s="737"/>
      <c r="E19" s="737"/>
      <c r="F19" s="738"/>
      <c r="G19" s="467"/>
    </row>
    <row r="20" spans="1:7" ht="15">
      <c r="A20" s="463">
        <v>7</v>
      </c>
      <c r="B20" s="736"/>
      <c r="C20" s="737"/>
      <c r="D20" s="737"/>
      <c r="E20" s="737"/>
      <c r="F20" s="738"/>
      <c r="G20" s="467"/>
    </row>
    <row r="21" spans="1:7" ht="15">
      <c r="A21" s="463">
        <v>8</v>
      </c>
      <c r="B21" s="736"/>
      <c r="C21" s="737"/>
      <c r="D21" s="737"/>
      <c r="E21" s="737"/>
      <c r="F21" s="738"/>
      <c r="G21" s="467"/>
    </row>
    <row r="22" spans="1:7" ht="15">
      <c r="A22" s="463">
        <v>9</v>
      </c>
      <c r="B22" s="736"/>
      <c r="C22" s="737"/>
      <c r="D22" s="737"/>
      <c r="E22" s="737"/>
      <c r="F22" s="738"/>
      <c r="G22" s="467"/>
    </row>
    <row r="23" spans="1:7" ht="15">
      <c r="A23" s="463">
        <v>10</v>
      </c>
      <c r="B23" s="736"/>
      <c r="C23" s="737"/>
      <c r="D23" s="737"/>
      <c r="E23" s="737"/>
      <c r="F23" s="738"/>
      <c r="G23" s="467"/>
    </row>
    <row r="24" spans="1:7">
      <c r="A24" s="472"/>
      <c r="B24" s="466"/>
      <c r="C24" s="466"/>
      <c r="D24" s="466"/>
      <c r="E24" s="466"/>
      <c r="F24" s="466"/>
      <c r="G24" s="467"/>
    </row>
    <row r="25" spans="1:7" ht="14.25" customHeight="1">
      <c r="A25" s="742" t="s">
        <v>239</v>
      </c>
      <c r="B25" s="743"/>
      <c r="C25" s="743"/>
      <c r="D25" s="743"/>
      <c r="E25" s="743"/>
      <c r="F25" s="743"/>
      <c r="G25" s="744"/>
    </row>
    <row r="26" spans="1:7">
      <c r="A26" s="742"/>
      <c r="B26" s="743"/>
      <c r="C26" s="743"/>
      <c r="D26" s="743"/>
      <c r="E26" s="743"/>
      <c r="F26" s="743"/>
      <c r="G26" s="744"/>
    </row>
    <row r="27" spans="1:7">
      <c r="A27" s="475"/>
      <c r="B27" s="476"/>
      <c r="C27" s="476"/>
      <c r="D27" s="476"/>
      <c r="E27" s="476"/>
      <c r="F27" s="476"/>
      <c r="G27" s="477"/>
    </row>
    <row r="28" spans="1:7">
      <c r="A28" s="478"/>
      <c r="B28" s="478"/>
      <c r="C28" s="478"/>
      <c r="D28" s="478"/>
      <c r="E28" s="478"/>
      <c r="F28" s="478"/>
      <c r="G28" s="478"/>
    </row>
    <row r="29" spans="1:7">
      <c r="A29" s="479"/>
      <c r="B29" s="480"/>
      <c r="C29" s="480"/>
      <c r="D29" s="480"/>
      <c r="E29" s="480"/>
      <c r="F29" s="480"/>
      <c r="G29" s="481"/>
    </row>
    <row r="30" spans="1:7" ht="18.75">
      <c r="A30" s="468" t="s">
        <v>152</v>
      </c>
      <c r="B30" s="466"/>
      <c r="C30" s="466"/>
      <c r="D30" s="466"/>
      <c r="E30" s="466"/>
      <c r="F30" s="466"/>
      <c r="G30" s="467"/>
    </row>
    <row r="31" spans="1:7" ht="18.75">
      <c r="A31" s="468"/>
      <c r="B31" s="466"/>
      <c r="C31" s="466"/>
      <c r="D31" s="466"/>
      <c r="E31" s="466"/>
      <c r="F31" s="466"/>
      <c r="G31" s="467"/>
    </row>
    <row r="32" spans="1:7" ht="12.75" customHeight="1">
      <c r="A32" s="733" t="s">
        <v>164</v>
      </c>
      <c r="B32" s="734"/>
      <c r="C32" s="734"/>
      <c r="D32" s="734"/>
      <c r="E32" s="734"/>
      <c r="F32" s="734"/>
      <c r="G32" s="735"/>
    </row>
    <row r="33" spans="1:11" ht="12.75" customHeight="1">
      <c r="A33" s="733"/>
      <c r="B33" s="734"/>
      <c r="C33" s="734"/>
      <c r="D33" s="734"/>
      <c r="E33" s="734"/>
      <c r="F33" s="734"/>
      <c r="G33" s="735"/>
    </row>
    <row r="34" spans="1:11" ht="12.75" customHeight="1">
      <c r="A34" s="733"/>
      <c r="B34" s="734"/>
      <c r="C34" s="734"/>
      <c r="D34" s="734"/>
      <c r="E34" s="734"/>
      <c r="F34" s="734"/>
      <c r="G34" s="735"/>
    </row>
    <row r="35" spans="1:11" ht="12.75" customHeight="1">
      <c r="A35" s="733"/>
      <c r="B35" s="734"/>
      <c r="C35" s="734"/>
      <c r="D35" s="734"/>
      <c r="E35" s="734"/>
      <c r="F35" s="734"/>
      <c r="G35" s="735"/>
    </row>
    <row r="36" spans="1:11" ht="12.75" customHeight="1">
      <c r="A36" s="733"/>
      <c r="B36" s="734"/>
      <c r="C36" s="734"/>
      <c r="D36" s="734"/>
      <c r="E36" s="734"/>
      <c r="F36" s="734"/>
      <c r="G36" s="735"/>
    </row>
    <row r="37" spans="1:11" ht="15">
      <c r="A37" s="482"/>
      <c r="B37" s="483"/>
      <c r="C37" s="483"/>
      <c r="D37" s="484"/>
      <c r="E37" s="484"/>
      <c r="F37" s="485"/>
      <c r="G37" s="486"/>
    </row>
    <row r="38" spans="1:11" ht="15">
      <c r="A38" s="471" t="s">
        <v>163</v>
      </c>
      <c r="B38" s="487"/>
      <c r="C38" s="631"/>
      <c r="D38" s="466"/>
      <c r="E38" s="488"/>
      <c r="F38" s="488"/>
      <c r="G38" s="486"/>
      <c r="K38" s="318"/>
    </row>
    <row r="39" spans="1:11" ht="15">
      <c r="A39" s="482"/>
      <c r="B39" s="483"/>
      <c r="C39" s="483"/>
      <c r="D39" s="483"/>
      <c r="E39" s="483"/>
      <c r="F39" s="485"/>
      <c r="G39" s="486"/>
    </row>
    <row r="40" spans="1:11" ht="15">
      <c r="A40" s="489"/>
      <c r="B40" s="490"/>
      <c r="C40" s="490"/>
      <c r="D40" s="490"/>
      <c r="E40" s="490"/>
      <c r="F40" s="491"/>
      <c r="G40" s="492"/>
    </row>
    <row r="41" spans="1:11" ht="15">
      <c r="A41" s="493"/>
      <c r="B41" s="493"/>
      <c r="C41" s="493"/>
      <c r="D41" s="493"/>
      <c r="E41" s="493"/>
      <c r="F41" s="494"/>
      <c r="G41" s="493"/>
    </row>
    <row r="42" spans="1:11" ht="15">
      <c r="A42" s="495"/>
      <c r="B42" s="496"/>
      <c r="C42" s="496"/>
      <c r="D42" s="496"/>
      <c r="E42" s="496"/>
      <c r="F42" s="497"/>
      <c r="G42" s="498"/>
    </row>
    <row r="43" spans="1:11" ht="18.75">
      <c r="A43" s="468" t="s">
        <v>153</v>
      </c>
      <c r="B43" s="487"/>
      <c r="C43" s="487"/>
      <c r="D43" s="483"/>
      <c r="E43" s="483"/>
      <c r="F43" s="499"/>
      <c r="G43" s="486"/>
    </row>
    <row r="44" spans="1:11" ht="15">
      <c r="A44" s="500"/>
      <c r="B44" s="487"/>
      <c r="C44" s="487"/>
      <c r="D44" s="483"/>
      <c r="E44" s="483"/>
      <c r="F44" s="499"/>
      <c r="G44" s="486"/>
    </row>
    <row r="45" spans="1:11" ht="12.75" customHeight="1">
      <c r="A45" s="733" t="s">
        <v>220</v>
      </c>
      <c r="B45" s="734"/>
      <c r="C45" s="734"/>
      <c r="D45" s="734"/>
      <c r="E45" s="734"/>
      <c r="F45" s="734"/>
      <c r="G45" s="735"/>
    </row>
    <row r="46" spans="1:11" ht="14.25" customHeight="1">
      <c r="A46" s="733"/>
      <c r="B46" s="734"/>
      <c r="C46" s="734"/>
      <c r="D46" s="734"/>
      <c r="E46" s="734"/>
      <c r="F46" s="734"/>
      <c r="G46" s="735"/>
    </row>
    <row r="47" spans="1:11" ht="14.25" customHeight="1">
      <c r="A47" s="733"/>
      <c r="B47" s="734"/>
      <c r="C47" s="734"/>
      <c r="D47" s="734"/>
      <c r="E47" s="734"/>
      <c r="F47" s="734"/>
      <c r="G47" s="735"/>
    </row>
    <row r="48" spans="1:11" ht="14.25" customHeight="1">
      <c r="A48" s="733"/>
      <c r="B48" s="734"/>
      <c r="C48" s="734"/>
      <c r="D48" s="734"/>
      <c r="E48" s="734"/>
      <c r="F48" s="734"/>
      <c r="G48" s="735"/>
    </row>
    <row r="49" spans="1:7" ht="14.25" customHeight="1">
      <c r="A49" s="751" t="s">
        <v>237</v>
      </c>
      <c r="B49" s="752"/>
      <c r="C49" s="752"/>
      <c r="D49" s="752"/>
      <c r="E49" s="752"/>
      <c r="F49" s="752"/>
      <c r="G49" s="753"/>
    </row>
    <row r="50" spans="1:7" ht="14.25" customHeight="1">
      <c r="A50" s="751"/>
      <c r="B50" s="752"/>
      <c r="C50" s="752"/>
      <c r="D50" s="752"/>
      <c r="E50" s="752"/>
      <c r="F50" s="752"/>
      <c r="G50" s="753"/>
    </row>
    <row r="51" spans="1:7" ht="15">
      <c r="A51" s="501"/>
      <c r="B51" s="502"/>
      <c r="C51" s="502"/>
      <c r="D51" s="502"/>
      <c r="E51" s="502"/>
      <c r="F51" s="502"/>
      <c r="G51" s="503"/>
    </row>
    <row r="52" spans="1:7">
      <c r="A52" s="748" t="s">
        <v>84</v>
      </c>
      <c r="B52" s="749"/>
      <c r="C52" s="749"/>
      <c r="D52" s="749"/>
      <c r="E52" s="749"/>
      <c r="F52" s="749"/>
      <c r="G52" s="750"/>
    </row>
    <row r="53" spans="1:7">
      <c r="A53" s="748"/>
      <c r="B53" s="749"/>
      <c r="C53" s="749"/>
      <c r="D53" s="749"/>
      <c r="E53" s="749"/>
      <c r="F53" s="749"/>
      <c r="G53" s="750"/>
    </row>
    <row r="54" spans="1:7" ht="15">
      <c r="A54" s="482" t="s">
        <v>113</v>
      </c>
      <c r="B54" s="483"/>
      <c r="C54" s="483"/>
      <c r="D54" s="483"/>
      <c r="E54" s="483"/>
      <c r="F54" s="499"/>
      <c r="G54" s="486"/>
    </row>
    <row r="55" spans="1:7" ht="15">
      <c r="A55" s="482" t="s">
        <v>85</v>
      </c>
      <c r="B55" s="483"/>
      <c r="C55" s="483"/>
      <c r="D55" s="483"/>
      <c r="E55" s="483"/>
      <c r="F55" s="499"/>
      <c r="G55" s="486"/>
    </row>
    <row r="56" spans="1:7" ht="15">
      <c r="A56" s="482"/>
      <c r="B56" s="483"/>
      <c r="C56" s="483"/>
      <c r="D56" s="483"/>
      <c r="E56" s="483"/>
      <c r="F56" s="499"/>
      <c r="G56" s="486"/>
    </row>
    <row r="57" spans="1:7" ht="18.75">
      <c r="A57" s="504" t="s">
        <v>132</v>
      </c>
      <c r="B57" s="487"/>
      <c r="C57" s="487"/>
      <c r="D57" s="483"/>
      <c r="E57" s="483"/>
      <c r="F57" s="499"/>
      <c r="G57" s="486"/>
    </row>
    <row r="58" spans="1:7" ht="15">
      <c r="A58" s="500"/>
      <c r="B58" s="487"/>
      <c r="C58" s="487"/>
      <c r="D58" s="483"/>
      <c r="E58" s="483"/>
      <c r="F58" s="499"/>
      <c r="G58" s="486"/>
    </row>
    <row r="59" spans="1:7" ht="15">
      <c r="A59" s="505" t="s">
        <v>79</v>
      </c>
      <c r="B59" s="757"/>
      <c r="C59" s="758"/>
      <c r="D59" s="758"/>
      <c r="E59" s="758"/>
      <c r="F59" s="759"/>
      <c r="G59" s="486"/>
    </row>
    <row r="60" spans="1:7" ht="15">
      <c r="A60" s="482"/>
      <c r="B60" s="483"/>
      <c r="C60" s="466"/>
      <c r="D60" s="483"/>
      <c r="E60" s="483"/>
      <c r="F60" s="499"/>
      <c r="G60" s="486"/>
    </row>
    <row r="61" spans="1:7" ht="15" customHeight="1">
      <c r="A61" s="505" t="s">
        <v>80</v>
      </c>
      <c r="B61" s="757"/>
      <c r="C61" s="758"/>
      <c r="D61" s="758"/>
      <c r="E61" s="758"/>
      <c r="F61" s="759"/>
      <c r="G61" s="486"/>
    </row>
    <row r="62" spans="1:7" ht="15">
      <c r="A62" s="482"/>
      <c r="B62" s="483"/>
      <c r="C62" s="466"/>
      <c r="D62" s="483"/>
      <c r="E62" s="483"/>
      <c r="F62" s="499"/>
      <c r="G62" s="486"/>
    </row>
    <row r="63" spans="1:7" ht="15" customHeight="1">
      <c r="A63" s="505" t="s">
        <v>81</v>
      </c>
      <c r="B63" s="754"/>
      <c r="C63" s="755"/>
      <c r="D63" s="755"/>
      <c r="E63" s="755"/>
      <c r="F63" s="756"/>
      <c r="G63" s="486"/>
    </row>
    <row r="64" spans="1:7" ht="15">
      <c r="A64" s="482"/>
      <c r="B64" s="483"/>
      <c r="C64" s="466"/>
      <c r="D64" s="483"/>
      <c r="E64" s="483"/>
      <c r="F64" s="499"/>
      <c r="G64" s="486"/>
    </row>
    <row r="65" spans="1:7" ht="15" customHeight="1">
      <c r="A65" s="506" t="s">
        <v>82</v>
      </c>
      <c r="B65" s="754"/>
      <c r="C65" s="755"/>
      <c r="D65" s="755"/>
      <c r="E65" s="755"/>
      <c r="F65" s="756"/>
      <c r="G65" s="486"/>
    </row>
    <row r="66" spans="1:7" ht="15">
      <c r="A66" s="482"/>
      <c r="B66" s="483"/>
      <c r="C66" s="483"/>
      <c r="D66" s="483"/>
      <c r="E66" s="483"/>
      <c r="F66" s="499"/>
      <c r="G66" s="486"/>
    </row>
    <row r="67" spans="1:7" ht="15" customHeight="1">
      <c r="A67" s="506" t="s">
        <v>83</v>
      </c>
      <c r="B67" s="754"/>
      <c r="C67" s="755"/>
      <c r="D67" s="755"/>
      <c r="E67" s="755"/>
      <c r="F67" s="756"/>
      <c r="G67" s="486"/>
    </row>
    <row r="68" spans="1:7" ht="15">
      <c r="A68" s="489"/>
      <c r="B68" s="490"/>
      <c r="C68" s="490"/>
      <c r="D68" s="490"/>
      <c r="E68" s="490"/>
      <c r="F68" s="490"/>
      <c r="G68" s="492"/>
    </row>
  </sheetData>
  <mergeCells count="24">
    <mergeCell ref="B67:F67"/>
    <mergeCell ref="B59:F59"/>
    <mergeCell ref="B61:F61"/>
    <mergeCell ref="B63:F63"/>
    <mergeCell ref="B65:F65"/>
    <mergeCell ref="A52:G53"/>
    <mergeCell ref="B19:F19"/>
    <mergeCell ref="B20:F20"/>
    <mergeCell ref="B21:F21"/>
    <mergeCell ref="B14:F14"/>
    <mergeCell ref="B15:F15"/>
    <mergeCell ref="B17:F17"/>
    <mergeCell ref="B22:F22"/>
    <mergeCell ref="B23:F23"/>
    <mergeCell ref="A45:G48"/>
    <mergeCell ref="A49:G50"/>
    <mergeCell ref="A1:G1"/>
    <mergeCell ref="A32:G36"/>
    <mergeCell ref="B18:F18"/>
    <mergeCell ref="C7:F7"/>
    <mergeCell ref="C9:F9"/>
    <mergeCell ref="A25:G26"/>
    <mergeCell ref="B13:F13"/>
    <mergeCell ref="B16:F16"/>
  </mergeCells>
  <phoneticPr fontId="0" type="noConversion"/>
  <pageMargins left="0.7" right="0.7" top="0.75" bottom="0.75" header="0.3" footer="0.3"/>
  <pageSetup paperSize="9" orientation="portrait" r:id="rId1"/>
  <ignoredErrors>
    <ignoredError sqref="A59 A60:A61 A62:A63 A64:A65 A66:A67" numberStoredAsText="1"/>
  </ignoredErrors>
</worksheet>
</file>

<file path=xl/worksheets/sheet3.xml><?xml version="1.0" encoding="utf-8"?>
<worksheet xmlns="http://schemas.openxmlformats.org/spreadsheetml/2006/main" xmlns:r="http://schemas.openxmlformats.org/officeDocument/2006/relationships">
  <sheetPr>
    <tabColor theme="6" tint="0.39997558519241921"/>
  </sheetPr>
  <dimension ref="A1:M64"/>
  <sheetViews>
    <sheetView showGridLines="0" topLeftCell="A3" workbookViewId="0">
      <selection activeCell="D16" sqref="D16"/>
    </sheetView>
  </sheetViews>
  <sheetFormatPr defaultRowHeight="15"/>
  <cols>
    <col min="1" max="1" width="12.28515625" style="108" customWidth="1"/>
    <col min="2" max="2" width="17.85546875" style="123" customWidth="1"/>
    <col min="3" max="3" width="17.5703125" style="120" customWidth="1"/>
    <col min="4" max="4" width="22.42578125" style="120" customWidth="1"/>
    <col min="5" max="5" width="18.140625" style="24" customWidth="1"/>
    <col min="6" max="6" width="7" style="120" customWidth="1"/>
    <col min="7" max="7" width="18" style="121" bestFit="1" customWidth="1"/>
    <col min="8" max="8" width="6.140625" style="121" customWidth="1"/>
    <col min="9" max="10" width="9.140625" style="121"/>
    <col min="11" max="16384" width="9.140625" style="11"/>
  </cols>
  <sheetData>
    <row r="1" spans="1:13" hidden="1">
      <c r="M1" s="154" t="s">
        <v>1</v>
      </c>
    </row>
    <row r="2" spans="1:13" hidden="1">
      <c r="M2" s="297" t="s">
        <v>2</v>
      </c>
    </row>
    <row r="3" spans="1:13" ht="27" thickBot="1">
      <c r="A3" s="761" t="s">
        <v>245</v>
      </c>
      <c r="B3" s="761"/>
      <c r="C3" s="761"/>
      <c r="D3" s="761"/>
      <c r="E3" s="761"/>
    </row>
    <row r="4" spans="1:13" s="297" customFormat="1" ht="15.75" thickTop="1">
      <c r="A4" s="618"/>
      <c r="B4" s="618"/>
      <c r="C4" s="618"/>
      <c r="D4" s="618"/>
      <c r="E4" s="618"/>
      <c r="F4" s="295"/>
      <c r="G4" s="296"/>
      <c r="H4" s="296"/>
      <c r="I4" s="296"/>
      <c r="J4" s="296"/>
    </row>
    <row r="5" spans="1:13" s="297" customFormat="1">
      <c r="A5" s="762" t="s">
        <v>189</v>
      </c>
      <c r="B5" s="762"/>
      <c r="C5" s="762"/>
      <c r="D5" s="762"/>
      <c r="E5" s="762"/>
      <c r="F5" s="295"/>
      <c r="G5" s="296"/>
      <c r="H5" s="296"/>
      <c r="I5" s="296"/>
      <c r="J5" s="296"/>
    </row>
    <row r="6" spans="1:13" s="297" customFormat="1">
      <c r="A6" s="762"/>
      <c r="B6" s="762"/>
      <c r="C6" s="762"/>
      <c r="D6" s="762"/>
      <c r="E6" s="762"/>
      <c r="F6" s="295"/>
      <c r="G6" s="296"/>
      <c r="H6" s="296"/>
      <c r="I6" s="296"/>
      <c r="J6" s="296"/>
    </row>
    <row r="7" spans="1:13" s="297" customFormat="1">
      <c r="A7" s="619"/>
      <c r="B7" s="619"/>
      <c r="C7" s="619"/>
      <c r="D7" s="619"/>
      <c r="E7" s="619"/>
      <c r="F7" s="295"/>
      <c r="G7" s="296"/>
      <c r="H7" s="296"/>
      <c r="I7" s="296"/>
      <c r="J7" s="296"/>
    </row>
    <row r="8" spans="1:13" s="172" customFormat="1">
      <c r="A8" s="760" t="s">
        <v>240</v>
      </c>
      <c r="B8" s="760"/>
      <c r="C8" s="760"/>
      <c r="D8" s="760"/>
      <c r="E8" s="760"/>
      <c r="F8" s="194"/>
      <c r="G8" s="195"/>
      <c r="H8" s="195"/>
      <c r="I8" s="195"/>
      <c r="J8" s="195"/>
    </row>
    <row r="9" spans="1:13" s="172" customFormat="1">
      <c r="A9" s="760"/>
      <c r="B9" s="760"/>
      <c r="C9" s="760"/>
      <c r="D9" s="760"/>
      <c r="E9" s="760"/>
      <c r="F9" s="194"/>
      <c r="G9" s="195"/>
      <c r="H9" s="195"/>
      <c r="I9" s="195"/>
      <c r="J9" s="195"/>
    </row>
    <row r="10" spans="1:13">
      <c r="A10" s="620"/>
      <c r="B10" s="621"/>
      <c r="C10" s="622"/>
      <c r="D10" s="622"/>
      <c r="E10" s="623"/>
    </row>
    <row r="11" spans="1:13" ht="107.25">
      <c r="A11" s="507" t="s">
        <v>33</v>
      </c>
      <c r="B11" s="508" t="s">
        <v>57</v>
      </c>
      <c r="C11" s="509" t="s">
        <v>180</v>
      </c>
      <c r="D11" s="510" t="s">
        <v>241</v>
      </c>
      <c r="E11" s="511" t="s">
        <v>285</v>
      </c>
      <c r="F11" s="121"/>
    </row>
    <row r="12" spans="1:13">
      <c r="A12" s="624">
        <v>1</v>
      </c>
      <c r="B12" s="512"/>
      <c r="C12" s="513"/>
      <c r="D12" s="513"/>
      <c r="E12" s="420" t="s">
        <v>50</v>
      </c>
      <c r="F12" s="234"/>
    </row>
    <row r="13" spans="1:13">
      <c r="A13" s="625">
        <v>2</v>
      </c>
      <c r="B13" s="514"/>
      <c r="C13" s="515"/>
      <c r="D13" s="516"/>
      <c r="E13" s="410" t="s">
        <v>50</v>
      </c>
      <c r="F13" s="234"/>
    </row>
    <row r="14" spans="1:13">
      <c r="A14" s="625">
        <v>3</v>
      </c>
      <c r="B14" s="514"/>
      <c r="C14" s="515"/>
      <c r="D14" s="516"/>
      <c r="E14" s="410" t="s">
        <v>50</v>
      </c>
      <c r="F14" s="234"/>
    </row>
    <row r="15" spans="1:13">
      <c r="A15" s="625">
        <v>4</v>
      </c>
      <c r="B15" s="514"/>
      <c r="C15" s="515"/>
      <c r="D15" s="516"/>
      <c r="E15" s="410" t="s">
        <v>50</v>
      </c>
      <c r="F15" s="234"/>
      <c r="I15" s="320"/>
    </row>
    <row r="16" spans="1:13">
      <c r="A16" s="625">
        <v>5</v>
      </c>
      <c r="B16" s="514"/>
      <c r="C16" s="515"/>
      <c r="D16" s="516"/>
      <c r="E16" s="410" t="s">
        <v>50</v>
      </c>
      <c r="F16" s="121"/>
      <c r="I16" s="122"/>
    </row>
    <row r="17" spans="1:10">
      <c r="A17" s="625">
        <v>6</v>
      </c>
      <c r="B17" s="517"/>
      <c r="C17" s="515"/>
      <c r="D17" s="516"/>
      <c r="E17" s="410" t="s">
        <v>50</v>
      </c>
      <c r="F17" s="121"/>
    </row>
    <row r="18" spans="1:10">
      <c r="A18" s="625">
        <v>7</v>
      </c>
      <c r="B18" s="514"/>
      <c r="C18" s="515"/>
      <c r="D18" s="516"/>
      <c r="E18" s="410" t="s">
        <v>50</v>
      </c>
      <c r="F18" s="121"/>
      <c r="J18" s="120"/>
    </row>
    <row r="19" spans="1:10">
      <c r="A19" s="625">
        <v>8</v>
      </c>
      <c r="B19" s="514"/>
      <c r="C19" s="515"/>
      <c r="D19" s="516"/>
      <c r="E19" s="410" t="s">
        <v>50</v>
      </c>
      <c r="F19" s="121"/>
    </row>
    <row r="20" spans="1:10">
      <c r="A20" s="625">
        <v>9</v>
      </c>
      <c r="B20" s="514"/>
      <c r="C20" s="515"/>
      <c r="D20" s="516"/>
      <c r="E20" s="410" t="s">
        <v>50</v>
      </c>
      <c r="F20" s="121"/>
      <c r="G20" s="426"/>
    </row>
    <row r="21" spans="1:10">
      <c r="A21" s="625">
        <v>10</v>
      </c>
      <c r="B21" s="514"/>
      <c r="C21" s="515"/>
      <c r="D21" s="516"/>
      <c r="E21" s="410" t="s">
        <v>50</v>
      </c>
      <c r="F21" s="121"/>
    </row>
    <row r="22" spans="1:10">
      <c r="A22" s="625">
        <v>11</v>
      </c>
      <c r="B22" s="514"/>
      <c r="C22" s="515"/>
      <c r="D22" s="516"/>
      <c r="E22" s="410" t="s">
        <v>50</v>
      </c>
      <c r="F22" s="121"/>
    </row>
    <row r="23" spans="1:10">
      <c r="A23" s="625">
        <v>12</v>
      </c>
      <c r="B23" s="514"/>
      <c r="C23" s="515"/>
      <c r="D23" s="516"/>
      <c r="E23" s="410" t="s">
        <v>50</v>
      </c>
      <c r="F23" s="121"/>
    </row>
    <row r="24" spans="1:10">
      <c r="A24" s="625">
        <v>13</v>
      </c>
      <c r="B24" s="514"/>
      <c r="C24" s="515"/>
      <c r="D24" s="516"/>
      <c r="E24" s="410" t="s">
        <v>50</v>
      </c>
      <c r="F24" s="121"/>
    </row>
    <row r="25" spans="1:10">
      <c r="A25" s="625">
        <v>14</v>
      </c>
      <c r="B25" s="514"/>
      <c r="C25" s="515"/>
      <c r="D25" s="516"/>
      <c r="E25" s="410" t="s">
        <v>50</v>
      </c>
      <c r="F25" s="121"/>
    </row>
    <row r="26" spans="1:10">
      <c r="A26" s="625">
        <v>15</v>
      </c>
      <c r="B26" s="514"/>
      <c r="C26" s="515"/>
      <c r="D26" s="516"/>
      <c r="E26" s="410" t="s">
        <v>50</v>
      </c>
      <c r="F26" s="121"/>
    </row>
    <row r="27" spans="1:10">
      <c r="A27" s="625">
        <v>16</v>
      </c>
      <c r="B27" s="514"/>
      <c r="C27" s="515"/>
      <c r="D27" s="516"/>
      <c r="E27" s="410" t="s">
        <v>50</v>
      </c>
      <c r="F27" s="121"/>
    </row>
    <row r="28" spans="1:10">
      <c r="A28" s="625">
        <v>17</v>
      </c>
      <c r="B28" s="514"/>
      <c r="C28" s="515"/>
      <c r="D28" s="516"/>
      <c r="E28" s="410" t="s">
        <v>50</v>
      </c>
      <c r="F28" s="234"/>
    </row>
    <row r="29" spans="1:10">
      <c r="A29" s="625">
        <v>18</v>
      </c>
      <c r="B29" s="514"/>
      <c r="C29" s="515"/>
      <c r="D29" s="516"/>
      <c r="E29" s="409" t="s">
        <v>50</v>
      </c>
      <c r="F29" s="121"/>
    </row>
    <row r="30" spans="1:10">
      <c r="A30" s="625">
        <v>19</v>
      </c>
      <c r="B30" s="514"/>
      <c r="C30" s="515"/>
      <c r="D30" s="516"/>
      <c r="E30" s="410" t="s">
        <v>50</v>
      </c>
      <c r="F30" s="121"/>
    </row>
    <row r="31" spans="1:10">
      <c r="A31" s="625">
        <v>20</v>
      </c>
      <c r="B31" s="514"/>
      <c r="C31" s="515"/>
      <c r="D31" s="516"/>
      <c r="E31" s="410" t="s">
        <v>50</v>
      </c>
      <c r="F31" s="121"/>
    </row>
    <row r="32" spans="1:10">
      <c r="A32" s="625">
        <v>21</v>
      </c>
      <c r="B32" s="514"/>
      <c r="C32" s="515"/>
      <c r="D32" s="516"/>
      <c r="E32" s="410" t="s">
        <v>50</v>
      </c>
      <c r="F32" s="121"/>
    </row>
    <row r="33" spans="1:6">
      <c r="A33" s="625">
        <v>22</v>
      </c>
      <c r="B33" s="514"/>
      <c r="C33" s="515"/>
      <c r="D33" s="516"/>
      <c r="E33" s="410" t="s">
        <v>50</v>
      </c>
      <c r="F33" s="121"/>
    </row>
    <row r="34" spans="1:6">
      <c r="A34" s="625">
        <v>23</v>
      </c>
      <c r="B34" s="514"/>
      <c r="C34" s="515"/>
      <c r="D34" s="516"/>
      <c r="E34" s="410" t="s">
        <v>50</v>
      </c>
      <c r="F34" s="121"/>
    </row>
    <row r="35" spans="1:6">
      <c r="A35" s="625">
        <v>24</v>
      </c>
      <c r="B35" s="514"/>
      <c r="C35" s="515"/>
      <c r="D35" s="516"/>
      <c r="E35" s="410" t="s">
        <v>50</v>
      </c>
      <c r="F35" s="121"/>
    </row>
    <row r="36" spans="1:6">
      <c r="A36" s="625">
        <v>25</v>
      </c>
      <c r="B36" s="514"/>
      <c r="C36" s="515"/>
      <c r="D36" s="516"/>
      <c r="E36" s="410" t="s">
        <v>50</v>
      </c>
      <c r="F36" s="121"/>
    </row>
    <row r="37" spans="1:6">
      <c r="A37" s="625">
        <v>26</v>
      </c>
      <c r="B37" s="514"/>
      <c r="C37" s="515"/>
      <c r="D37" s="516"/>
      <c r="E37" s="410" t="s">
        <v>50</v>
      </c>
      <c r="F37" s="121"/>
    </row>
    <row r="38" spans="1:6">
      <c r="A38" s="626">
        <v>27</v>
      </c>
      <c r="B38" s="514"/>
      <c r="C38" s="515"/>
      <c r="D38" s="516"/>
      <c r="E38" s="410" t="s">
        <v>50</v>
      </c>
      <c r="F38" s="121"/>
    </row>
    <row r="39" spans="1:6">
      <c r="A39" s="626">
        <v>28</v>
      </c>
      <c r="B39" s="514"/>
      <c r="C39" s="515"/>
      <c r="D39" s="516"/>
      <c r="E39" s="410" t="s">
        <v>50</v>
      </c>
      <c r="F39" s="121"/>
    </row>
    <row r="40" spans="1:6">
      <c r="A40" s="626">
        <v>29</v>
      </c>
      <c r="B40" s="514"/>
      <c r="C40" s="515"/>
      <c r="D40" s="516"/>
      <c r="E40" s="410" t="s">
        <v>50</v>
      </c>
      <c r="F40" s="121"/>
    </row>
    <row r="41" spans="1:6">
      <c r="A41" s="626">
        <v>30</v>
      </c>
      <c r="B41" s="514"/>
      <c r="C41" s="515"/>
      <c r="D41" s="516"/>
      <c r="E41" s="410" t="s">
        <v>50</v>
      </c>
      <c r="F41" s="121"/>
    </row>
    <row r="42" spans="1:6">
      <c r="A42" s="626">
        <v>31</v>
      </c>
      <c r="B42" s="514"/>
      <c r="C42" s="515"/>
      <c r="D42" s="516"/>
      <c r="E42" s="410" t="s">
        <v>50</v>
      </c>
      <c r="F42" s="121"/>
    </row>
    <row r="43" spans="1:6">
      <c r="A43" s="626">
        <v>32</v>
      </c>
      <c r="B43" s="514"/>
      <c r="C43" s="515"/>
      <c r="D43" s="516"/>
      <c r="E43" s="410" t="s">
        <v>50</v>
      </c>
      <c r="F43" s="121"/>
    </row>
    <row r="44" spans="1:6">
      <c r="A44" s="626">
        <v>33</v>
      </c>
      <c r="B44" s="514"/>
      <c r="C44" s="515"/>
      <c r="D44" s="516"/>
      <c r="E44" s="410" t="s">
        <v>50</v>
      </c>
      <c r="F44" s="121"/>
    </row>
    <row r="45" spans="1:6">
      <c r="A45" s="626">
        <v>34</v>
      </c>
      <c r="B45" s="514"/>
      <c r="C45" s="515"/>
      <c r="D45" s="516"/>
      <c r="E45" s="410" t="s">
        <v>50</v>
      </c>
      <c r="F45" s="121"/>
    </row>
    <row r="46" spans="1:6">
      <c r="A46" s="626">
        <v>35</v>
      </c>
      <c r="B46" s="514"/>
      <c r="C46" s="515"/>
      <c r="D46" s="516"/>
      <c r="E46" s="410" t="s">
        <v>50</v>
      </c>
      <c r="F46" s="121"/>
    </row>
    <row r="47" spans="1:6">
      <c r="A47" s="626">
        <v>36</v>
      </c>
      <c r="B47" s="514"/>
      <c r="C47" s="515"/>
      <c r="D47" s="516"/>
      <c r="E47" s="410" t="s">
        <v>50</v>
      </c>
      <c r="F47" s="121"/>
    </row>
    <row r="48" spans="1:6">
      <c r="A48" s="626">
        <v>37</v>
      </c>
      <c r="B48" s="514"/>
      <c r="C48" s="515"/>
      <c r="D48" s="516"/>
      <c r="E48" s="410" t="s">
        <v>50</v>
      </c>
      <c r="F48" s="121"/>
    </row>
    <row r="49" spans="1:6">
      <c r="A49" s="626">
        <v>38</v>
      </c>
      <c r="B49" s="514"/>
      <c r="C49" s="515"/>
      <c r="D49" s="516"/>
      <c r="E49" s="410" t="s">
        <v>50</v>
      </c>
      <c r="F49" s="121"/>
    </row>
    <row r="50" spans="1:6">
      <c r="A50" s="626">
        <v>39</v>
      </c>
      <c r="B50" s="514"/>
      <c r="C50" s="515"/>
      <c r="D50" s="516"/>
      <c r="E50" s="410" t="s">
        <v>50</v>
      </c>
      <c r="F50" s="121"/>
    </row>
    <row r="51" spans="1:6">
      <c r="A51" s="626">
        <v>40</v>
      </c>
      <c r="B51" s="514"/>
      <c r="C51" s="515"/>
      <c r="D51" s="516"/>
      <c r="E51" s="410" t="s">
        <v>50</v>
      </c>
      <c r="F51" s="121"/>
    </row>
    <row r="52" spans="1:6">
      <c r="A52" s="626">
        <v>41</v>
      </c>
      <c r="B52" s="514"/>
      <c r="C52" s="515"/>
      <c r="D52" s="516"/>
      <c r="E52" s="410" t="s">
        <v>50</v>
      </c>
      <c r="F52" s="121"/>
    </row>
    <row r="53" spans="1:6">
      <c r="A53" s="626">
        <v>42</v>
      </c>
      <c r="B53" s="514"/>
      <c r="C53" s="515"/>
      <c r="D53" s="516"/>
      <c r="E53" s="410" t="s">
        <v>50</v>
      </c>
      <c r="F53" s="121"/>
    </row>
    <row r="54" spans="1:6">
      <c r="A54" s="626">
        <v>43</v>
      </c>
      <c r="B54" s="514"/>
      <c r="C54" s="515"/>
      <c r="D54" s="516"/>
      <c r="E54" s="410" t="s">
        <v>50</v>
      </c>
      <c r="F54" s="121"/>
    </row>
    <row r="55" spans="1:6">
      <c r="A55" s="626">
        <v>44</v>
      </c>
      <c r="B55" s="514"/>
      <c r="C55" s="515"/>
      <c r="D55" s="516"/>
      <c r="E55" s="410" t="s">
        <v>50</v>
      </c>
      <c r="F55" s="121"/>
    </row>
    <row r="56" spans="1:6">
      <c r="A56" s="626">
        <v>45</v>
      </c>
      <c r="B56" s="514"/>
      <c r="C56" s="515"/>
      <c r="D56" s="516"/>
      <c r="E56" s="410" t="s">
        <v>50</v>
      </c>
      <c r="F56" s="121"/>
    </row>
    <row r="57" spans="1:6">
      <c r="A57" s="626">
        <v>46</v>
      </c>
      <c r="B57" s="514"/>
      <c r="C57" s="515"/>
      <c r="D57" s="516"/>
      <c r="E57" s="410" t="s">
        <v>50</v>
      </c>
      <c r="F57" s="121"/>
    </row>
    <row r="58" spans="1:6">
      <c r="A58" s="626">
        <v>47</v>
      </c>
      <c r="B58" s="514"/>
      <c r="C58" s="515"/>
      <c r="D58" s="516"/>
      <c r="E58" s="410" t="s">
        <v>50</v>
      </c>
      <c r="F58" s="121"/>
    </row>
    <row r="59" spans="1:6">
      <c r="A59" s="626">
        <v>48</v>
      </c>
      <c r="B59" s="514"/>
      <c r="C59" s="515"/>
      <c r="D59" s="516"/>
      <c r="E59" s="410" t="s">
        <v>50</v>
      </c>
      <c r="F59" s="121"/>
    </row>
    <row r="60" spans="1:6">
      <c r="A60" s="626">
        <v>49</v>
      </c>
      <c r="B60" s="514"/>
      <c r="C60" s="515"/>
      <c r="D60" s="516"/>
      <c r="E60" s="410" t="s">
        <v>50</v>
      </c>
      <c r="F60" s="121"/>
    </row>
    <row r="61" spans="1:6">
      <c r="A61" s="626">
        <v>50</v>
      </c>
      <c r="B61" s="514"/>
      <c r="C61" s="515"/>
      <c r="D61" s="516"/>
      <c r="E61" s="410" t="s">
        <v>50</v>
      </c>
      <c r="F61" s="121"/>
    </row>
    <row r="62" spans="1:6">
      <c r="A62" s="626">
        <v>51</v>
      </c>
      <c r="B62" s="514"/>
      <c r="C62" s="515"/>
      <c r="D62" s="516"/>
      <c r="E62" s="410" t="s">
        <v>50</v>
      </c>
      <c r="F62" s="121"/>
    </row>
    <row r="63" spans="1:6">
      <c r="A63" s="626">
        <v>52</v>
      </c>
      <c r="B63" s="514"/>
      <c r="C63" s="515"/>
      <c r="D63" s="516"/>
      <c r="E63" s="410" t="s">
        <v>50</v>
      </c>
      <c r="F63" s="121"/>
    </row>
    <row r="64" spans="1:6">
      <c r="A64" s="627">
        <v>53</v>
      </c>
      <c r="B64" s="518"/>
      <c r="C64" s="519"/>
      <c r="D64" s="520"/>
      <c r="E64" s="411" t="s">
        <v>50</v>
      </c>
      <c r="F64" s="121"/>
    </row>
  </sheetData>
  <mergeCells count="3">
    <mergeCell ref="A8:E9"/>
    <mergeCell ref="A3:E3"/>
    <mergeCell ref="A5:E6"/>
  </mergeCells>
  <phoneticPr fontId="39" type="noConversion"/>
  <dataValidations count="2">
    <dataValidation type="date" allowBlank="1" showInputMessage="1" showErrorMessage="1" error="Wrong date format! Please enter date in format dd/mm/yy" prompt="Enter date in format dd/mm/yy" sqref="B12:B64">
      <formula1>41275</formula1>
      <formula2>43831</formula2>
    </dataValidation>
    <dataValidation type="list" allowBlank="1" showInputMessage="1" showErrorMessage="1" sqref="D12:D64">
      <formula1>$M$1:$M$2</formula1>
    </dataValidation>
  </dataValidations>
  <hyperlinks>
    <hyperlink ref="E29:E36" location="Form!B3" display="click here"/>
    <hyperlink ref="E29" location="'Form - Part 2'!A703" display="click here"/>
    <hyperlink ref="E30" location="'Form - Part 2'!A744" display="click here"/>
    <hyperlink ref="E31" location="'Form - Part 2'!A785" display="click here"/>
    <hyperlink ref="E32" location="'Form - Part 2'!A826" display="click here"/>
    <hyperlink ref="E33" location="'Form - Part 2'!A867" display="click here"/>
    <hyperlink ref="E34" location="'Form - Part 2'!A908" display="click here"/>
    <hyperlink ref="E35" location="'Form - Part 2'!A949" display="click here"/>
    <hyperlink ref="E36" location="'Form - Part 2'!A990" display="click here"/>
    <hyperlink ref="E37" location="'Form - Part 2'!A1031" display="click here"/>
    <hyperlink ref="E38" location="'Form - Part 2'!A1072" display="click here"/>
    <hyperlink ref="E39" location="'Form - Part 2'!A1113" display="click here"/>
    <hyperlink ref="E40" location="'Form - Part 2'!A1154" display="click here"/>
    <hyperlink ref="E41" location="'Form - Part 2'!A1195" display="click here"/>
    <hyperlink ref="E42" location="'Form - Part 2'!A1236" display="click here"/>
    <hyperlink ref="E43" location="'Form - Part 2'!A1277" display="click here"/>
    <hyperlink ref="E44" location="'Form - Part 2'!A1318" display="click here"/>
    <hyperlink ref="E45" location="'Form - Part 2'!A1359" display="click here"/>
    <hyperlink ref="E46" location="'Form - Part 2'!A1400" display="click here"/>
    <hyperlink ref="E47" location="'Form - Part 2'!A1441" display="click here"/>
    <hyperlink ref="E48" location="'Form - Part 2'!A1482" display="click here"/>
    <hyperlink ref="E49" location="'Form - Part 2'!A1523" display="click here"/>
    <hyperlink ref="E50" location="'Form - Part 2'!A1564" display="click here"/>
    <hyperlink ref="E51" location="'Form - Part 2'!A1605" display="click here"/>
    <hyperlink ref="E52" location="'Form - Part 2'!A1646" display="click here"/>
    <hyperlink ref="E53" location="'Form - Part 2'!A1687" display="click here"/>
    <hyperlink ref="E54" location="'Form - Part 2'!A1728" display="click here"/>
    <hyperlink ref="E55" location="'Form - Part 2'!A1769" display="click here"/>
    <hyperlink ref="E56" location="'Form - Part 2'!A1810" display="click here"/>
    <hyperlink ref="E57" location="'Form - Part 2'!A1851" display="click here"/>
    <hyperlink ref="E58" location="'Form - Part 2'!A1892" display="click here"/>
    <hyperlink ref="E59" location="'Form - Part 2'!A1933" display="click here"/>
    <hyperlink ref="E60" location="'Form - Part 2'!A1974" display="click here"/>
    <hyperlink ref="E61" location="'Form - Part 2'!A2015" display="click here"/>
    <hyperlink ref="E62" location="'Form - Part 2'!A2056" display="click here"/>
    <hyperlink ref="E63" location="'Form - Part 2'!A2097" display="click here"/>
    <hyperlink ref="E64" location="'Form - Part 2'!A2138" display="click here"/>
    <hyperlink ref="E17" location="'Form - Part 2'!A211" display="click here"/>
    <hyperlink ref="E18" location="'Form - Part 2'!A252" display="click here"/>
    <hyperlink ref="E19" location="'Form - Part 2'!A293" display="click here"/>
    <hyperlink ref="E20" location="'Form - Part 2'!A334" display="click here"/>
    <hyperlink ref="E21" location="'Form - Part 2'!A375" display="click here"/>
    <hyperlink ref="E22" location="'Form - Part 2'!A416" display="click here"/>
    <hyperlink ref="E23" location="'Form - Part 2'!A457" display="click here"/>
    <hyperlink ref="E24" location="'Form - Part 2'!A498" display="click here"/>
    <hyperlink ref="E25" location="'Form - Part 2'!A539" display="click here"/>
    <hyperlink ref="E26" location="'Form - Part 2'!A580" display="click here"/>
    <hyperlink ref="E27" location="'Form - Part 2'!A621" display="click here"/>
    <hyperlink ref="E28" location="'Form - Part 2'!A662" display="click here"/>
    <hyperlink ref="E12" location="'Form - Part 2'!A6" display="click here"/>
    <hyperlink ref="E13" location="'Form - Part 2'!A47" display="click here"/>
    <hyperlink ref="E14" location="'Form - Part 2'!A88" display="click here"/>
    <hyperlink ref="E15" location="'Form - Part 2'!A129" display="click here"/>
    <hyperlink ref="E16" location="'Form - Part 2'!A170" display="click here"/>
  </hyperlinks>
  <pageMargins left="0.7" right="0.7" top="0.75" bottom="0.75" header="0.3" footer="0.3"/>
  <pageSetup paperSize="9" orientation="portrait" horizontalDpi="4294967292" r:id="rId1"/>
</worksheet>
</file>

<file path=xl/worksheets/sheet4.xml><?xml version="1.0" encoding="utf-8"?>
<worksheet xmlns="http://schemas.openxmlformats.org/spreadsheetml/2006/main" xmlns:r="http://schemas.openxmlformats.org/officeDocument/2006/relationships">
  <sheetPr>
    <tabColor theme="6" tint="0.39997558519241921"/>
  </sheetPr>
  <dimension ref="A1:AZ2217"/>
  <sheetViews>
    <sheetView showGridLines="0" topLeftCell="D1" zoomScale="85" zoomScaleNormal="85" workbookViewId="0">
      <pane ySplit="5" topLeftCell="A6" activePane="bottomLeft" state="frozen"/>
      <selection pane="bottomLeft" activeCell="AB7" sqref="AB7"/>
    </sheetView>
  </sheetViews>
  <sheetFormatPr defaultRowHeight="12.75"/>
  <cols>
    <col min="1" max="3" width="9.140625" style="5" hidden="1" customWidth="1"/>
    <col min="4" max="4" width="9.140625" style="549"/>
    <col min="5" max="5" width="16.5703125" style="528" customWidth="1"/>
    <col min="6" max="6" width="16.140625" style="550" customWidth="1"/>
    <col min="7" max="7" width="16.140625" style="529" hidden="1" customWidth="1"/>
    <col min="8" max="8" width="17.5703125" style="551" customWidth="1"/>
    <col min="9" max="9" width="9.140625" style="598"/>
    <col min="10" max="10" width="11.28515625" style="601" customWidth="1"/>
    <col min="11" max="11" width="16.7109375" style="603" customWidth="1"/>
    <col min="12" max="12" width="14.140625" style="608" customWidth="1"/>
    <col min="13" max="13" width="15" style="603" customWidth="1"/>
    <col min="14" max="14" width="19" style="606" customWidth="1"/>
    <col min="15" max="15" width="18.140625" style="605" bestFit="1" customWidth="1"/>
    <col min="16" max="16" width="15.28515625" style="668" hidden="1" customWidth="1"/>
    <col min="17" max="17" width="15.42578125" style="63" hidden="1" customWidth="1"/>
    <col min="18" max="18" width="10.42578125" style="62" hidden="1" customWidth="1"/>
    <col min="19" max="19" width="13.140625" style="64" hidden="1" customWidth="1"/>
    <col min="20" max="21" width="14.7109375" style="7" hidden="1" customWidth="1"/>
    <col min="22" max="22" width="9.140625" style="77" hidden="1" customWidth="1"/>
    <col min="23" max="23" width="13.140625" style="64" hidden="1" customWidth="1"/>
    <col min="24" max="26" width="9.140625" style="61" hidden="1" customWidth="1"/>
    <col min="27" max="52" width="9.140625" style="61"/>
    <col min="53" max="16384" width="9.140625" style="4"/>
  </cols>
  <sheetData>
    <row r="1" spans="1:52" s="8" customFormat="1" ht="15" hidden="1">
      <c r="D1" s="521"/>
      <c r="E1" s="522" t="s">
        <v>51</v>
      </c>
      <c r="F1" s="523"/>
      <c r="G1" s="523"/>
      <c r="H1" s="524" t="s">
        <v>60</v>
      </c>
      <c r="I1" s="552"/>
      <c r="J1" s="553"/>
      <c r="K1" s="554"/>
      <c r="L1" s="555" t="s">
        <v>61</v>
      </c>
      <c r="M1" s="556"/>
      <c r="N1" s="557" t="s">
        <v>44</v>
      </c>
      <c r="O1" s="558" t="s">
        <v>45</v>
      </c>
      <c r="P1" s="665"/>
      <c r="S1" s="82"/>
      <c r="V1" s="81"/>
      <c r="W1" s="82"/>
    </row>
    <row r="2" spans="1:52" s="83" customFormat="1" ht="38.25" customHeight="1">
      <c r="D2" s="774" t="s">
        <v>244</v>
      </c>
      <c r="E2" s="774"/>
      <c r="F2" s="774"/>
      <c r="G2" s="774"/>
      <c r="H2" s="774"/>
      <c r="I2" s="774"/>
      <c r="J2" s="774"/>
      <c r="K2" s="774"/>
      <c r="L2" s="774"/>
      <c r="M2" s="774"/>
      <c r="N2" s="774"/>
      <c r="O2" s="774"/>
      <c r="P2" s="662"/>
      <c r="S2" s="84"/>
      <c r="V2" s="85"/>
      <c r="W2" s="84"/>
    </row>
    <row r="3" spans="1:52" s="8" customFormat="1" ht="49.5" customHeight="1">
      <c r="D3" s="781" t="s">
        <v>242</v>
      </c>
      <c r="E3" s="782"/>
      <c r="F3" s="782"/>
      <c r="G3" s="782"/>
      <c r="H3" s="783"/>
      <c r="I3" s="778" t="s">
        <v>243</v>
      </c>
      <c r="J3" s="779"/>
      <c r="K3" s="779"/>
      <c r="L3" s="779"/>
      <c r="M3" s="779"/>
      <c r="N3" s="779"/>
      <c r="O3" s="780"/>
      <c r="P3" s="666"/>
      <c r="Q3" s="83"/>
      <c r="R3" s="83"/>
      <c r="S3" s="84"/>
      <c r="V3" s="81"/>
      <c r="W3" s="82"/>
    </row>
    <row r="4" spans="1:52" ht="50.25" customHeight="1">
      <c r="D4" s="790" t="s">
        <v>34</v>
      </c>
      <c r="E4" s="786" t="s">
        <v>58</v>
      </c>
      <c r="F4" s="788" t="s">
        <v>337</v>
      </c>
      <c r="G4" s="788" t="s">
        <v>338</v>
      </c>
      <c r="H4" s="784" t="s">
        <v>0</v>
      </c>
      <c r="I4" s="771" t="s">
        <v>294</v>
      </c>
      <c r="J4" s="775" t="str">
        <f>'Design Your CareBundle'!C38&amp;" Care Bundle Elements"</f>
        <v xml:space="preserve"> Care Bundle Elements</v>
      </c>
      <c r="K4" s="776"/>
      <c r="L4" s="776"/>
      <c r="M4" s="776"/>
      <c r="N4" s="777"/>
      <c r="O4" s="559"/>
      <c r="P4" s="667"/>
      <c r="Q4" s="769" t="s">
        <v>27</v>
      </c>
      <c r="R4" s="770"/>
      <c r="S4" s="770"/>
      <c r="T4" s="766" t="s">
        <v>29</v>
      </c>
      <c r="U4" s="767"/>
      <c r="V4" s="767"/>
      <c r="W4" s="768"/>
    </row>
    <row r="5" spans="1:52" s="6" customFormat="1" ht="79.5" customHeight="1">
      <c r="A5" s="70" t="s">
        <v>41</v>
      </c>
      <c r="B5" s="70" t="s">
        <v>40</v>
      </c>
      <c r="C5" s="70" t="s">
        <v>34</v>
      </c>
      <c r="D5" s="791"/>
      <c r="E5" s="787"/>
      <c r="F5" s="789"/>
      <c r="G5" s="789"/>
      <c r="H5" s="785"/>
      <c r="I5" s="772"/>
      <c r="J5" s="609" t="str">
        <f>"1. "&amp;'Design Your CareBundle'!B59</f>
        <v xml:space="preserve">1. </v>
      </c>
      <c r="K5" s="610" t="str">
        <f>"2. "&amp;'Design Your CareBundle'!B61</f>
        <v xml:space="preserve">2. </v>
      </c>
      <c r="L5" s="611" t="str">
        <f>"3. "&amp;'Design Your CareBundle'!B63</f>
        <v xml:space="preserve">3. </v>
      </c>
      <c r="M5" s="610" t="str">
        <f>"4. "&amp;'Design Your CareBundle'!B65</f>
        <v xml:space="preserve">4. </v>
      </c>
      <c r="N5" s="612" t="str">
        <f>"5. "&amp;'Design Your CareBundle'!B67</f>
        <v xml:space="preserve">5. </v>
      </c>
      <c r="O5" s="560" t="s">
        <v>68</v>
      </c>
      <c r="P5" s="670" t="s">
        <v>340</v>
      </c>
      <c r="Q5" s="670" t="s">
        <v>339</v>
      </c>
      <c r="R5" s="78" t="s">
        <v>23</v>
      </c>
      <c r="S5" s="78" t="s">
        <v>124</v>
      </c>
      <c r="T5" s="79" t="s">
        <v>39</v>
      </c>
      <c r="U5" s="79" t="s">
        <v>22</v>
      </c>
      <c r="V5" s="79" t="s">
        <v>23</v>
      </c>
      <c r="W5" s="79" t="s">
        <v>124</v>
      </c>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5"/>
    </row>
    <row r="6" spans="1:52" s="60" customFormat="1" ht="15" customHeight="1">
      <c r="A6" s="59" t="str">
        <f>IF(ISERROR(MONTH($E$6)),"",MONTH($E$6))</f>
        <v/>
      </c>
      <c r="B6" s="59" t="str">
        <f>IF(ISERROR(WEEKNUM($E$6)),"",WEEKNUM($E$6))</f>
        <v/>
      </c>
      <c r="C6" s="59">
        <v>1</v>
      </c>
      <c r="D6" s="763">
        <v>1</v>
      </c>
      <c r="E6" s="525" t="str">
        <f>IF(ISBLANK('Form - Part 1'!B12),"",'Form - Part 1'!B12)</f>
        <v/>
      </c>
      <c r="F6" s="526" t="str">
        <f>IF(ISBLANK('Form - Part 1'!C12),"0",'Form - Part 1'!C12)</f>
        <v>0</v>
      </c>
      <c r="G6" s="664">
        <f>IF('Form - Part 1'!$D$12="Yes",1,0)</f>
        <v>0</v>
      </c>
      <c r="H6" s="527">
        <v>1</v>
      </c>
      <c r="I6" s="561"/>
      <c r="J6" s="562"/>
      <c r="K6" s="563"/>
      <c r="L6" s="564"/>
      <c r="M6" s="563"/>
      <c r="N6" s="565"/>
      <c r="O6" s="566"/>
      <c r="P6" s="671">
        <f>COUNTA(J6:N6)</f>
        <v>0</v>
      </c>
      <c r="Q6" s="63">
        <f>COUNTIF(J6:N6,"Yes")</f>
        <v>0</v>
      </c>
      <c r="R6" s="62">
        <f>IF(Q6 =5, 1,0)</f>
        <v>0</v>
      </c>
      <c r="S6" s="66">
        <f>IF(G6+P6&gt;1,1,0)</f>
        <v>0</v>
      </c>
      <c r="T6" s="7">
        <f>($I6='Team Results'!$L$4)+0</f>
        <v>0</v>
      </c>
      <c r="U6" s="7">
        <f>IF(T6=1,Q6,0)</f>
        <v>0</v>
      </c>
      <c r="V6" s="7">
        <f>IF(T6=1,R6,0)</f>
        <v>0</v>
      </c>
      <c r="W6" s="66">
        <f>IF(T6=1,S6,0)</f>
        <v>0</v>
      </c>
      <c r="X6" s="61"/>
      <c r="Y6" s="67" t="s">
        <v>1</v>
      </c>
      <c r="Z6" s="74" t="s">
        <v>29</v>
      </c>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row>
    <row r="7" spans="1:52" s="60" customFormat="1" ht="12.75" customHeight="1">
      <c r="A7" s="59" t="str">
        <f t="shared" ref="A7:A45" si="0">IF(ISERROR(MONTH($E$6)),"",MONTH($E$6))</f>
        <v/>
      </c>
      <c r="B7" s="59" t="str">
        <f t="shared" ref="B7:B45" si="1">IF(ISERROR(WEEKNUM($E$6)),"",WEEKNUM($E$6))</f>
        <v/>
      </c>
      <c r="C7" s="59">
        <v>1</v>
      </c>
      <c r="D7" s="764"/>
      <c r="E7" s="528"/>
      <c r="F7" s="529"/>
      <c r="G7" s="664">
        <f>IF('Form - Part 1'!$D$12="Yes",1,0)</f>
        <v>0</v>
      </c>
      <c r="H7" s="527">
        <v>2</v>
      </c>
      <c r="I7" s="561"/>
      <c r="J7" s="562"/>
      <c r="K7" s="563"/>
      <c r="L7" s="564"/>
      <c r="M7" s="563"/>
      <c r="N7" s="565"/>
      <c r="O7" s="569"/>
      <c r="P7" s="671">
        <f t="shared" ref="P7:P70" si="2">COUNTA(J7:N7)</f>
        <v>0</v>
      </c>
      <c r="Q7" s="63">
        <f t="shared" ref="Q7:Q70" si="3">COUNTIF(J7:N7,"Yes")</f>
        <v>0</v>
      </c>
      <c r="R7" s="62">
        <f t="shared" ref="R7:R70" si="4">IF(Q7 =5, 1,0)</f>
        <v>0</v>
      </c>
      <c r="S7" s="66">
        <f t="shared" ref="S7:S70" si="5">IF(G7+P7&gt;1,1,0)</f>
        <v>0</v>
      </c>
      <c r="T7" s="7">
        <f>($I7='Team Results'!$L$4)+0</f>
        <v>0</v>
      </c>
      <c r="U7" s="7">
        <f t="shared" ref="U7:U70" si="6">IF(T7=1,Q7,0)</f>
        <v>0</v>
      </c>
      <c r="V7" s="7">
        <f t="shared" ref="V7:V70" si="7">IF(T7=1,R7,0)</f>
        <v>0</v>
      </c>
      <c r="W7" s="66">
        <f t="shared" ref="W7:W70" si="8">IF(T7=1,S7,0)</f>
        <v>0</v>
      </c>
      <c r="X7" s="61"/>
      <c r="Y7" s="65" t="s">
        <v>2</v>
      </c>
      <c r="Z7" s="61">
        <v>1</v>
      </c>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row>
    <row r="8" spans="1:52" s="60" customFormat="1" ht="12.75" customHeight="1">
      <c r="A8" s="59" t="str">
        <f t="shared" si="0"/>
        <v/>
      </c>
      <c r="B8" s="59" t="str">
        <f t="shared" si="1"/>
        <v/>
      </c>
      <c r="C8" s="59">
        <v>1</v>
      </c>
      <c r="D8" s="764"/>
      <c r="E8" s="528"/>
      <c r="F8" s="529"/>
      <c r="G8" s="664">
        <f>IF('Form - Part 1'!$D$12="Yes",1,0)</f>
        <v>0</v>
      </c>
      <c r="H8" s="527">
        <v>3</v>
      </c>
      <c r="I8" s="561"/>
      <c r="J8" s="562"/>
      <c r="K8" s="563"/>
      <c r="L8" s="564"/>
      <c r="M8" s="563"/>
      <c r="N8" s="565"/>
      <c r="O8" s="570"/>
      <c r="P8" s="671">
        <f t="shared" si="2"/>
        <v>0</v>
      </c>
      <c r="Q8" s="63">
        <f t="shared" si="3"/>
        <v>0</v>
      </c>
      <c r="R8" s="62">
        <f t="shared" si="4"/>
        <v>0</v>
      </c>
      <c r="S8" s="66">
        <f t="shared" si="5"/>
        <v>0</v>
      </c>
      <c r="T8" s="7">
        <f>($I8='Team Results'!$L$4)+0</f>
        <v>0</v>
      </c>
      <c r="U8" s="7">
        <f t="shared" si="6"/>
        <v>0</v>
      </c>
      <c r="V8" s="7">
        <f t="shared" si="7"/>
        <v>0</v>
      </c>
      <c r="W8" s="66">
        <f t="shared" si="8"/>
        <v>0</v>
      </c>
      <c r="X8" s="61"/>
      <c r="Y8" s="61"/>
      <c r="Z8" s="61">
        <v>2</v>
      </c>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row>
    <row r="9" spans="1:52" s="60" customFormat="1" ht="12.75" customHeight="1">
      <c r="A9" s="59" t="str">
        <f t="shared" si="0"/>
        <v/>
      </c>
      <c r="B9" s="59" t="str">
        <f t="shared" si="1"/>
        <v/>
      </c>
      <c r="C9" s="59">
        <v>1</v>
      </c>
      <c r="D9" s="764"/>
      <c r="E9" s="528"/>
      <c r="F9" s="529"/>
      <c r="G9" s="664">
        <f>IF('Form - Part 1'!$D$12="Yes",1,0)</f>
        <v>0</v>
      </c>
      <c r="H9" s="527">
        <v>4</v>
      </c>
      <c r="I9" s="561"/>
      <c r="J9" s="562"/>
      <c r="K9" s="563"/>
      <c r="L9" s="564"/>
      <c r="M9" s="563"/>
      <c r="N9" s="565"/>
      <c r="O9" s="570"/>
      <c r="P9" s="671">
        <f t="shared" si="2"/>
        <v>0</v>
      </c>
      <c r="Q9" s="63">
        <f t="shared" si="3"/>
        <v>0</v>
      </c>
      <c r="R9" s="62">
        <f t="shared" si="4"/>
        <v>0</v>
      </c>
      <c r="S9" s="66">
        <f t="shared" si="5"/>
        <v>0</v>
      </c>
      <c r="T9" s="7">
        <f>($I9='Team Results'!$L$4)+0</f>
        <v>0</v>
      </c>
      <c r="U9" s="7">
        <f t="shared" si="6"/>
        <v>0</v>
      </c>
      <c r="V9" s="7">
        <f t="shared" si="7"/>
        <v>0</v>
      </c>
      <c r="W9" s="66">
        <f t="shared" si="8"/>
        <v>0</v>
      </c>
      <c r="X9" s="61"/>
      <c r="Y9" s="61"/>
      <c r="Z9" s="61">
        <v>3</v>
      </c>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row>
    <row r="10" spans="1:52" s="60" customFormat="1" ht="12.75" customHeight="1">
      <c r="A10" s="59" t="str">
        <f t="shared" si="0"/>
        <v/>
      </c>
      <c r="B10" s="59" t="str">
        <f t="shared" si="1"/>
        <v/>
      </c>
      <c r="C10" s="59">
        <v>1</v>
      </c>
      <c r="D10" s="764"/>
      <c r="E10" s="528"/>
      <c r="F10" s="529"/>
      <c r="G10" s="664">
        <f>IF('Form - Part 1'!$D$12="Yes",1,0)</f>
        <v>0</v>
      </c>
      <c r="H10" s="527">
        <v>5</v>
      </c>
      <c r="I10" s="561"/>
      <c r="J10" s="562"/>
      <c r="K10" s="563"/>
      <c r="L10" s="564"/>
      <c r="M10" s="563"/>
      <c r="N10" s="565"/>
      <c r="O10" s="570"/>
      <c r="P10" s="671">
        <f t="shared" si="2"/>
        <v>0</v>
      </c>
      <c r="Q10" s="63">
        <f t="shared" si="3"/>
        <v>0</v>
      </c>
      <c r="R10" s="62">
        <f t="shared" si="4"/>
        <v>0</v>
      </c>
      <c r="S10" s="66">
        <f t="shared" si="5"/>
        <v>0</v>
      </c>
      <c r="T10" s="7">
        <f>($I10='Team Results'!$L$4)+0</f>
        <v>0</v>
      </c>
      <c r="U10" s="7">
        <f t="shared" si="6"/>
        <v>0</v>
      </c>
      <c r="V10" s="7">
        <f t="shared" si="7"/>
        <v>0</v>
      </c>
      <c r="W10" s="66">
        <f t="shared" si="8"/>
        <v>0</v>
      </c>
      <c r="X10" s="61"/>
      <c r="Y10" s="61"/>
      <c r="Z10" s="61">
        <v>4</v>
      </c>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row>
    <row r="11" spans="1:52" s="60" customFormat="1" ht="12.75" customHeight="1">
      <c r="A11" s="59" t="str">
        <f t="shared" si="0"/>
        <v/>
      </c>
      <c r="B11" s="59" t="str">
        <f t="shared" si="1"/>
        <v/>
      </c>
      <c r="C11" s="59">
        <v>1</v>
      </c>
      <c r="D11" s="764"/>
      <c r="E11" s="528"/>
      <c r="F11" s="529"/>
      <c r="G11" s="664">
        <f>IF('Form - Part 1'!$D$12="Yes",1,0)</f>
        <v>0</v>
      </c>
      <c r="H11" s="527">
        <v>6</v>
      </c>
      <c r="I11" s="561"/>
      <c r="J11" s="562"/>
      <c r="K11" s="563"/>
      <c r="L11" s="564"/>
      <c r="M11" s="563"/>
      <c r="N11" s="565"/>
      <c r="O11" s="570"/>
      <c r="P11" s="671">
        <f t="shared" si="2"/>
        <v>0</v>
      </c>
      <c r="Q11" s="63">
        <f t="shared" si="3"/>
        <v>0</v>
      </c>
      <c r="R11" s="62">
        <f t="shared" si="4"/>
        <v>0</v>
      </c>
      <c r="S11" s="66">
        <f t="shared" si="5"/>
        <v>0</v>
      </c>
      <c r="T11" s="7">
        <f>($I11='Team Results'!$L$4)+0</f>
        <v>0</v>
      </c>
      <c r="U11" s="7">
        <f t="shared" si="6"/>
        <v>0</v>
      </c>
      <c r="V11" s="7">
        <f t="shared" si="7"/>
        <v>0</v>
      </c>
      <c r="W11" s="66">
        <f t="shared" si="8"/>
        <v>0</v>
      </c>
      <c r="X11" s="61"/>
      <c r="Y11" s="61"/>
      <c r="Z11" s="61">
        <v>5</v>
      </c>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row>
    <row r="12" spans="1:52" s="60" customFormat="1" ht="12.75" customHeight="1">
      <c r="A12" s="59" t="str">
        <f t="shared" si="0"/>
        <v/>
      </c>
      <c r="B12" s="59" t="str">
        <f t="shared" si="1"/>
        <v/>
      </c>
      <c r="C12" s="59">
        <v>1</v>
      </c>
      <c r="D12" s="764"/>
      <c r="E12" s="528"/>
      <c r="F12" s="529"/>
      <c r="G12" s="664">
        <f>IF('Form - Part 1'!$D$12="Yes",1,0)</f>
        <v>0</v>
      </c>
      <c r="H12" s="527">
        <v>7</v>
      </c>
      <c r="I12" s="561"/>
      <c r="J12" s="562"/>
      <c r="K12" s="567"/>
      <c r="L12" s="564"/>
      <c r="M12" s="563"/>
      <c r="N12" s="568"/>
      <c r="O12" s="570"/>
      <c r="P12" s="671">
        <f t="shared" si="2"/>
        <v>0</v>
      </c>
      <c r="Q12" s="63">
        <f t="shared" si="3"/>
        <v>0</v>
      </c>
      <c r="R12" s="62">
        <f t="shared" si="4"/>
        <v>0</v>
      </c>
      <c r="S12" s="66">
        <f t="shared" si="5"/>
        <v>0</v>
      </c>
      <c r="T12" s="7">
        <f>($I12='Team Results'!$L$4)+0</f>
        <v>0</v>
      </c>
      <c r="U12" s="7">
        <f t="shared" si="6"/>
        <v>0</v>
      </c>
      <c r="V12" s="7">
        <f t="shared" si="7"/>
        <v>0</v>
      </c>
      <c r="W12" s="66">
        <f t="shared" si="8"/>
        <v>0</v>
      </c>
      <c r="X12" s="61"/>
      <c r="Y12" s="61"/>
      <c r="Z12" s="61">
        <v>6</v>
      </c>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row>
    <row r="13" spans="1:52" s="60" customFormat="1" ht="12.75" customHeight="1">
      <c r="A13" s="59" t="str">
        <f t="shared" si="0"/>
        <v/>
      </c>
      <c r="B13" s="59" t="str">
        <f t="shared" si="1"/>
        <v/>
      </c>
      <c r="C13" s="59">
        <v>1</v>
      </c>
      <c r="D13" s="764"/>
      <c r="E13" s="528"/>
      <c r="F13" s="529"/>
      <c r="G13" s="664">
        <f>IF('Form - Part 1'!$D$12="Yes",1,0)</f>
        <v>0</v>
      </c>
      <c r="H13" s="527">
        <v>8</v>
      </c>
      <c r="I13" s="561"/>
      <c r="J13" s="562"/>
      <c r="K13" s="567"/>
      <c r="L13" s="564"/>
      <c r="M13" s="563"/>
      <c r="N13" s="568"/>
      <c r="O13" s="570"/>
      <c r="P13" s="671">
        <f t="shared" si="2"/>
        <v>0</v>
      </c>
      <c r="Q13" s="63">
        <f t="shared" si="3"/>
        <v>0</v>
      </c>
      <c r="R13" s="62">
        <f t="shared" si="4"/>
        <v>0</v>
      </c>
      <c r="S13" s="66">
        <f t="shared" si="5"/>
        <v>0</v>
      </c>
      <c r="T13" s="7">
        <f>($I13='Team Results'!$L$4)+0</f>
        <v>0</v>
      </c>
      <c r="U13" s="7">
        <f t="shared" si="6"/>
        <v>0</v>
      </c>
      <c r="V13" s="7">
        <f t="shared" si="7"/>
        <v>0</v>
      </c>
      <c r="W13" s="66">
        <f t="shared" si="8"/>
        <v>0</v>
      </c>
      <c r="X13" s="61"/>
      <c r="Y13" s="61"/>
      <c r="Z13" s="61">
        <v>7</v>
      </c>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row>
    <row r="14" spans="1:52" s="60" customFormat="1" ht="12.75" customHeight="1">
      <c r="A14" s="59" t="str">
        <f t="shared" si="0"/>
        <v/>
      </c>
      <c r="B14" s="59" t="str">
        <f t="shared" si="1"/>
        <v/>
      </c>
      <c r="C14" s="59">
        <v>1</v>
      </c>
      <c r="D14" s="764"/>
      <c r="E14" s="528"/>
      <c r="F14" s="529"/>
      <c r="G14" s="664">
        <f>IF('Form - Part 1'!$D$12="Yes",1,0)</f>
        <v>0</v>
      </c>
      <c r="H14" s="527">
        <v>9</v>
      </c>
      <c r="I14" s="561"/>
      <c r="J14" s="562"/>
      <c r="K14" s="563"/>
      <c r="L14" s="564"/>
      <c r="M14" s="563"/>
      <c r="N14" s="565"/>
      <c r="O14" s="570"/>
      <c r="P14" s="671">
        <f t="shared" si="2"/>
        <v>0</v>
      </c>
      <c r="Q14" s="63">
        <f t="shared" si="3"/>
        <v>0</v>
      </c>
      <c r="R14" s="62">
        <f t="shared" si="4"/>
        <v>0</v>
      </c>
      <c r="S14" s="66">
        <f t="shared" si="5"/>
        <v>0</v>
      </c>
      <c r="T14" s="7">
        <f>($I14='Team Results'!$L$4)+0</f>
        <v>0</v>
      </c>
      <c r="U14" s="7">
        <f t="shared" si="6"/>
        <v>0</v>
      </c>
      <c r="V14" s="7">
        <f t="shared" si="7"/>
        <v>0</v>
      </c>
      <c r="W14" s="66">
        <f t="shared" si="8"/>
        <v>0</v>
      </c>
      <c r="X14" s="61"/>
      <c r="Y14" s="61"/>
      <c r="Z14" s="61">
        <v>8</v>
      </c>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row>
    <row r="15" spans="1:52" s="60" customFormat="1" ht="12.75" customHeight="1">
      <c r="A15" s="59" t="str">
        <f t="shared" si="0"/>
        <v/>
      </c>
      <c r="B15" s="59" t="str">
        <f t="shared" si="1"/>
        <v/>
      </c>
      <c r="C15" s="59">
        <v>1</v>
      </c>
      <c r="D15" s="764"/>
      <c r="E15" s="528"/>
      <c r="F15" s="529"/>
      <c r="G15" s="664">
        <f>IF('Form - Part 1'!$D$12="Yes",1,0)</f>
        <v>0</v>
      </c>
      <c r="H15" s="527">
        <v>10</v>
      </c>
      <c r="I15" s="561"/>
      <c r="J15" s="562"/>
      <c r="K15" s="567"/>
      <c r="L15" s="564"/>
      <c r="M15" s="563"/>
      <c r="N15" s="568"/>
      <c r="O15" s="570"/>
      <c r="P15" s="671">
        <f t="shared" si="2"/>
        <v>0</v>
      </c>
      <c r="Q15" s="63">
        <f t="shared" si="3"/>
        <v>0</v>
      </c>
      <c r="R15" s="62">
        <f t="shared" si="4"/>
        <v>0</v>
      </c>
      <c r="S15" s="66">
        <f t="shared" si="5"/>
        <v>0</v>
      </c>
      <c r="T15" s="7">
        <f>($I15='Team Results'!$L$4)+0</f>
        <v>0</v>
      </c>
      <c r="U15" s="7">
        <f t="shared" si="6"/>
        <v>0</v>
      </c>
      <c r="V15" s="7">
        <f t="shared" si="7"/>
        <v>0</v>
      </c>
      <c r="W15" s="66">
        <f t="shared" si="8"/>
        <v>0</v>
      </c>
      <c r="X15" s="61"/>
      <c r="Y15" s="61"/>
      <c r="Z15" s="61">
        <v>9</v>
      </c>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row>
    <row r="16" spans="1:52" s="60" customFormat="1" ht="12.75" customHeight="1">
      <c r="A16" s="59" t="str">
        <f t="shared" si="0"/>
        <v/>
      </c>
      <c r="B16" s="59" t="str">
        <f t="shared" si="1"/>
        <v/>
      </c>
      <c r="C16" s="59">
        <v>1</v>
      </c>
      <c r="D16" s="764"/>
      <c r="E16" s="528"/>
      <c r="F16" s="529"/>
      <c r="G16" s="664">
        <f>IF('Form - Part 1'!$D$12="Yes",1,0)</f>
        <v>0</v>
      </c>
      <c r="H16" s="527">
        <v>11</v>
      </c>
      <c r="I16" s="561"/>
      <c r="J16" s="562"/>
      <c r="K16" s="563"/>
      <c r="L16" s="564"/>
      <c r="M16" s="563"/>
      <c r="N16" s="565"/>
      <c r="O16" s="570"/>
      <c r="P16" s="671">
        <f t="shared" si="2"/>
        <v>0</v>
      </c>
      <c r="Q16" s="63">
        <f t="shared" si="3"/>
        <v>0</v>
      </c>
      <c r="R16" s="62">
        <f t="shared" si="4"/>
        <v>0</v>
      </c>
      <c r="S16" s="66">
        <f t="shared" si="5"/>
        <v>0</v>
      </c>
      <c r="T16" s="7">
        <f>($I16='Team Results'!$L$4)+0</f>
        <v>0</v>
      </c>
      <c r="U16" s="7">
        <f t="shared" si="6"/>
        <v>0</v>
      </c>
      <c r="V16" s="7">
        <f t="shared" si="7"/>
        <v>0</v>
      </c>
      <c r="W16" s="66">
        <f t="shared" si="8"/>
        <v>0</v>
      </c>
      <c r="X16" s="61"/>
      <c r="Y16" s="61"/>
      <c r="Z16" s="61">
        <v>10</v>
      </c>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row>
    <row r="17" spans="1:52" s="60" customFormat="1" ht="12.75" customHeight="1">
      <c r="A17" s="59" t="str">
        <f t="shared" si="0"/>
        <v/>
      </c>
      <c r="B17" s="59" t="str">
        <f t="shared" si="1"/>
        <v/>
      </c>
      <c r="C17" s="59">
        <v>1</v>
      </c>
      <c r="D17" s="764"/>
      <c r="E17" s="528"/>
      <c r="F17" s="529"/>
      <c r="G17" s="664">
        <f>IF('Form - Part 1'!$D$12="Yes",1,0)</f>
        <v>0</v>
      </c>
      <c r="H17" s="527">
        <v>12</v>
      </c>
      <c r="I17" s="561"/>
      <c r="J17" s="562"/>
      <c r="K17" s="567"/>
      <c r="L17" s="564"/>
      <c r="M17" s="563"/>
      <c r="N17" s="568"/>
      <c r="O17" s="570"/>
      <c r="P17" s="671">
        <f t="shared" si="2"/>
        <v>0</v>
      </c>
      <c r="Q17" s="63">
        <f t="shared" si="3"/>
        <v>0</v>
      </c>
      <c r="R17" s="62">
        <f t="shared" si="4"/>
        <v>0</v>
      </c>
      <c r="S17" s="66">
        <f t="shared" si="5"/>
        <v>0</v>
      </c>
      <c r="T17" s="7">
        <f>($I17='Team Results'!$L$4)+0</f>
        <v>0</v>
      </c>
      <c r="U17" s="7">
        <f t="shared" si="6"/>
        <v>0</v>
      </c>
      <c r="V17" s="7">
        <f t="shared" si="7"/>
        <v>0</v>
      </c>
      <c r="W17" s="66">
        <f t="shared" si="8"/>
        <v>0</v>
      </c>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row>
    <row r="18" spans="1:52" s="60" customFormat="1" ht="12.75" customHeight="1">
      <c r="A18" s="59" t="str">
        <f t="shared" si="0"/>
        <v/>
      </c>
      <c r="B18" s="59" t="str">
        <f t="shared" si="1"/>
        <v/>
      </c>
      <c r="C18" s="59">
        <v>1</v>
      </c>
      <c r="D18" s="764"/>
      <c r="E18" s="528"/>
      <c r="F18" s="529"/>
      <c r="G18" s="664">
        <f>IF('Form - Part 1'!$D$12="Yes",1,0)</f>
        <v>0</v>
      </c>
      <c r="H18" s="527">
        <v>13</v>
      </c>
      <c r="I18" s="561"/>
      <c r="J18" s="562"/>
      <c r="K18" s="563"/>
      <c r="L18" s="564"/>
      <c r="M18" s="563"/>
      <c r="N18" s="565"/>
      <c r="O18" s="570"/>
      <c r="P18" s="671">
        <f t="shared" si="2"/>
        <v>0</v>
      </c>
      <c r="Q18" s="63">
        <f t="shared" si="3"/>
        <v>0</v>
      </c>
      <c r="R18" s="62">
        <f t="shared" si="4"/>
        <v>0</v>
      </c>
      <c r="S18" s="66">
        <f t="shared" si="5"/>
        <v>0</v>
      </c>
      <c r="T18" s="7">
        <f>($I18='Team Results'!$L$4)+0</f>
        <v>0</v>
      </c>
      <c r="U18" s="7">
        <f t="shared" si="6"/>
        <v>0</v>
      </c>
      <c r="V18" s="7">
        <f t="shared" si="7"/>
        <v>0</v>
      </c>
      <c r="W18" s="66">
        <f t="shared" si="8"/>
        <v>0</v>
      </c>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row>
    <row r="19" spans="1:52" s="60" customFormat="1" ht="12.75" customHeight="1">
      <c r="A19" s="59" t="str">
        <f t="shared" si="0"/>
        <v/>
      </c>
      <c r="B19" s="59" t="str">
        <f t="shared" si="1"/>
        <v/>
      </c>
      <c r="C19" s="59">
        <v>1</v>
      </c>
      <c r="D19" s="764"/>
      <c r="E19" s="528"/>
      <c r="F19" s="529"/>
      <c r="G19" s="664">
        <f>IF('Form - Part 1'!$D$12="Yes",1,0)</f>
        <v>0</v>
      </c>
      <c r="H19" s="527">
        <v>14</v>
      </c>
      <c r="I19" s="561"/>
      <c r="J19" s="562"/>
      <c r="K19" s="563"/>
      <c r="L19" s="564"/>
      <c r="M19" s="563"/>
      <c r="N19" s="565"/>
      <c r="O19" s="570"/>
      <c r="P19" s="671">
        <f t="shared" si="2"/>
        <v>0</v>
      </c>
      <c r="Q19" s="63">
        <f t="shared" si="3"/>
        <v>0</v>
      </c>
      <c r="R19" s="62">
        <f t="shared" si="4"/>
        <v>0</v>
      </c>
      <c r="S19" s="66">
        <f t="shared" si="5"/>
        <v>0</v>
      </c>
      <c r="T19" s="7">
        <f>($I19='Team Results'!$L$4)+0</f>
        <v>0</v>
      </c>
      <c r="U19" s="7">
        <f t="shared" si="6"/>
        <v>0</v>
      </c>
      <c r="V19" s="7">
        <f t="shared" si="7"/>
        <v>0</v>
      </c>
      <c r="W19" s="66">
        <f t="shared" si="8"/>
        <v>0</v>
      </c>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row>
    <row r="20" spans="1:52" s="60" customFormat="1" ht="12.75" customHeight="1">
      <c r="A20" s="59" t="str">
        <f t="shared" si="0"/>
        <v/>
      </c>
      <c r="B20" s="59" t="str">
        <f t="shared" si="1"/>
        <v/>
      </c>
      <c r="C20" s="59">
        <v>1</v>
      </c>
      <c r="D20" s="764"/>
      <c r="E20" s="528"/>
      <c r="F20" s="529"/>
      <c r="G20" s="664">
        <f>IF('Form - Part 1'!$D$12="Yes",1,0)</f>
        <v>0</v>
      </c>
      <c r="H20" s="527">
        <v>15</v>
      </c>
      <c r="I20" s="561"/>
      <c r="J20" s="562"/>
      <c r="K20" s="563"/>
      <c r="L20" s="564"/>
      <c r="M20" s="563"/>
      <c r="N20" s="565"/>
      <c r="O20" s="570"/>
      <c r="P20" s="671">
        <f t="shared" si="2"/>
        <v>0</v>
      </c>
      <c r="Q20" s="63">
        <f t="shared" si="3"/>
        <v>0</v>
      </c>
      <c r="R20" s="62">
        <f t="shared" si="4"/>
        <v>0</v>
      </c>
      <c r="S20" s="66">
        <f t="shared" si="5"/>
        <v>0</v>
      </c>
      <c r="T20" s="7">
        <f>($I20='Team Results'!$L$4)+0</f>
        <v>0</v>
      </c>
      <c r="U20" s="7">
        <f t="shared" si="6"/>
        <v>0</v>
      </c>
      <c r="V20" s="7">
        <f t="shared" si="7"/>
        <v>0</v>
      </c>
      <c r="W20" s="66">
        <f t="shared" si="8"/>
        <v>0</v>
      </c>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row>
    <row r="21" spans="1:52" s="60" customFormat="1" ht="12.75" customHeight="1">
      <c r="A21" s="59" t="str">
        <f t="shared" si="0"/>
        <v/>
      </c>
      <c r="B21" s="59" t="str">
        <f t="shared" si="1"/>
        <v/>
      </c>
      <c r="C21" s="59">
        <v>1</v>
      </c>
      <c r="D21" s="764"/>
      <c r="E21" s="528"/>
      <c r="F21" s="529"/>
      <c r="G21" s="664">
        <f>IF('Form - Part 1'!$D$12="Yes",1,0)</f>
        <v>0</v>
      </c>
      <c r="H21" s="527">
        <v>16</v>
      </c>
      <c r="I21" s="561"/>
      <c r="J21" s="562"/>
      <c r="K21" s="563"/>
      <c r="L21" s="564"/>
      <c r="M21" s="563"/>
      <c r="N21" s="565"/>
      <c r="O21" s="570"/>
      <c r="P21" s="671">
        <f t="shared" si="2"/>
        <v>0</v>
      </c>
      <c r="Q21" s="63">
        <f t="shared" si="3"/>
        <v>0</v>
      </c>
      <c r="R21" s="62">
        <f t="shared" si="4"/>
        <v>0</v>
      </c>
      <c r="S21" s="66">
        <f t="shared" si="5"/>
        <v>0</v>
      </c>
      <c r="T21" s="7">
        <f>($I21='Team Results'!$L$4)+0</f>
        <v>0</v>
      </c>
      <c r="U21" s="7">
        <f t="shared" si="6"/>
        <v>0</v>
      </c>
      <c r="V21" s="7">
        <f t="shared" si="7"/>
        <v>0</v>
      </c>
      <c r="W21" s="66">
        <f t="shared" si="8"/>
        <v>0</v>
      </c>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row>
    <row r="22" spans="1:52" s="60" customFormat="1" ht="12.75" customHeight="1">
      <c r="A22" s="59" t="str">
        <f t="shared" si="0"/>
        <v/>
      </c>
      <c r="B22" s="59" t="str">
        <f t="shared" si="1"/>
        <v/>
      </c>
      <c r="C22" s="59">
        <v>1</v>
      </c>
      <c r="D22" s="764"/>
      <c r="E22" s="528"/>
      <c r="F22" s="529"/>
      <c r="G22" s="664">
        <f>IF('Form - Part 1'!$D$12="Yes",1,0)</f>
        <v>0</v>
      </c>
      <c r="H22" s="527">
        <v>17</v>
      </c>
      <c r="I22" s="561"/>
      <c r="J22" s="562"/>
      <c r="K22" s="567"/>
      <c r="L22" s="564"/>
      <c r="M22" s="563"/>
      <c r="N22" s="568"/>
      <c r="O22" s="570"/>
      <c r="P22" s="671">
        <f t="shared" si="2"/>
        <v>0</v>
      </c>
      <c r="Q22" s="63">
        <f t="shared" si="3"/>
        <v>0</v>
      </c>
      <c r="R22" s="62">
        <f t="shared" si="4"/>
        <v>0</v>
      </c>
      <c r="S22" s="66">
        <f t="shared" si="5"/>
        <v>0</v>
      </c>
      <c r="T22" s="7">
        <f>($I22='Team Results'!$L$4)+0</f>
        <v>0</v>
      </c>
      <c r="U22" s="7">
        <f t="shared" si="6"/>
        <v>0</v>
      </c>
      <c r="V22" s="7">
        <f t="shared" si="7"/>
        <v>0</v>
      </c>
      <c r="W22" s="66">
        <f t="shared" si="8"/>
        <v>0</v>
      </c>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row>
    <row r="23" spans="1:52" s="60" customFormat="1" ht="12.75" customHeight="1">
      <c r="A23" s="59" t="str">
        <f t="shared" si="0"/>
        <v/>
      </c>
      <c r="B23" s="59" t="str">
        <f t="shared" si="1"/>
        <v/>
      </c>
      <c r="C23" s="59">
        <v>1</v>
      </c>
      <c r="D23" s="764"/>
      <c r="E23" s="528"/>
      <c r="F23" s="529"/>
      <c r="G23" s="664">
        <f>IF('Form - Part 1'!$D$12="Yes",1,0)</f>
        <v>0</v>
      </c>
      <c r="H23" s="527">
        <v>18</v>
      </c>
      <c r="I23" s="561"/>
      <c r="J23" s="562"/>
      <c r="K23" s="567"/>
      <c r="L23" s="564"/>
      <c r="M23" s="563"/>
      <c r="N23" s="568"/>
      <c r="O23" s="570"/>
      <c r="P23" s="671">
        <f t="shared" si="2"/>
        <v>0</v>
      </c>
      <c r="Q23" s="63">
        <f t="shared" si="3"/>
        <v>0</v>
      </c>
      <c r="R23" s="62">
        <f t="shared" si="4"/>
        <v>0</v>
      </c>
      <c r="S23" s="66">
        <f t="shared" si="5"/>
        <v>0</v>
      </c>
      <c r="T23" s="7">
        <f>($I23='Team Results'!$L$4)+0</f>
        <v>0</v>
      </c>
      <c r="U23" s="7">
        <f t="shared" si="6"/>
        <v>0</v>
      </c>
      <c r="V23" s="7">
        <f t="shared" si="7"/>
        <v>0</v>
      </c>
      <c r="W23" s="66">
        <f t="shared" si="8"/>
        <v>0</v>
      </c>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row>
    <row r="24" spans="1:52" s="60" customFormat="1" ht="12.75" customHeight="1">
      <c r="A24" s="59" t="str">
        <f t="shared" si="0"/>
        <v/>
      </c>
      <c r="B24" s="59" t="str">
        <f t="shared" si="1"/>
        <v/>
      </c>
      <c r="C24" s="59">
        <v>1</v>
      </c>
      <c r="D24" s="764"/>
      <c r="E24" s="528"/>
      <c r="F24" s="529"/>
      <c r="G24" s="664">
        <f>IF('Form - Part 1'!$D$12="Yes",1,0)</f>
        <v>0</v>
      </c>
      <c r="H24" s="527">
        <v>19</v>
      </c>
      <c r="I24" s="561"/>
      <c r="J24" s="562"/>
      <c r="K24" s="567"/>
      <c r="L24" s="564"/>
      <c r="M24" s="563"/>
      <c r="N24" s="568"/>
      <c r="O24" s="570"/>
      <c r="P24" s="671">
        <f t="shared" si="2"/>
        <v>0</v>
      </c>
      <c r="Q24" s="63">
        <f t="shared" si="3"/>
        <v>0</v>
      </c>
      <c r="R24" s="62">
        <f t="shared" si="4"/>
        <v>0</v>
      </c>
      <c r="S24" s="66">
        <f t="shared" si="5"/>
        <v>0</v>
      </c>
      <c r="T24" s="7">
        <f>($I24='Team Results'!$L$4)+0</f>
        <v>0</v>
      </c>
      <c r="U24" s="7">
        <f t="shared" si="6"/>
        <v>0</v>
      </c>
      <c r="V24" s="7">
        <f t="shared" si="7"/>
        <v>0</v>
      </c>
      <c r="W24" s="66">
        <f t="shared" si="8"/>
        <v>0</v>
      </c>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row>
    <row r="25" spans="1:52" s="60" customFormat="1" ht="12.75" customHeight="1">
      <c r="A25" s="59" t="str">
        <f t="shared" si="0"/>
        <v/>
      </c>
      <c r="B25" s="59" t="str">
        <f t="shared" si="1"/>
        <v/>
      </c>
      <c r="C25" s="59">
        <v>1</v>
      </c>
      <c r="D25" s="764"/>
      <c r="E25" s="528"/>
      <c r="F25" s="529"/>
      <c r="G25" s="664">
        <f>IF('Form - Part 1'!$D$12="Yes",1,0)</f>
        <v>0</v>
      </c>
      <c r="H25" s="527">
        <v>20</v>
      </c>
      <c r="I25" s="561"/>
      <c r="J25" s="562"/>
      <c r="K25" s="567"/>
      <c r="L25" s="564"/>
      <c r="M25" s="563"/>
      <c r="N25" s="568"/>
      <c r="O25" s="570"/>
      <c r="P25" s="671">
        <f t="shared" si="2"/>
        <v>0</v>
      </c>
      <c r="Q25" s="63">
        <f t="shared" si="3"/>
        <v>0</v>
      </c>
      <c r="R25" s="62">
        <f t="shared" si="4"/>
        <v>0</v>
      </c>
      <c r="S25" s="66">
        <f t="shared" si="5"/>
        <v>0</v>
      </c>
      <c r="T25" s="7">
        <f>($I25='Team Results'!$L$4)+0</f>
        <v>0</v>
      </c>
      <c r="U25" s="7">
        <f t="shared" si="6"/>
        <v>0</v>
      </c>
      <c r="V25" s="7">
        <f t="shared" si="7"/>
        <v>0</v>
      </c>
      <c r="W25" s="66">
        <f t="shared" si="8"/>
        <v>0</v>
      </c>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row>
    <row r="26" spans="1:52" s="60" customFormat="1" ht="12.75" customHeight="1">
      <c r="A26" s="59" t="str">
        <f t="shared" si="0"/>
        <v/>
      </c>
      <c r="B26" s="59" t="str">
        <f t="shared" si="1"/>
        <v/>
      </c>
      <c r="C26" s="59">
        <v>1</v>
      </c>
      <c r="D26" s="764"/>
      <c r="E26" s="528"/>
      <c r="F26" s="529"/>
      <c r="G26" s="664">
        <f>IF('Form - Part 1'!$D$12="Yes",1,0)</f>
        <v>0</v>
      </c>
      <c r="H26" s="527">
        <v>21</v>
      </c>
      <c r="I26" s="561"/>
      <c r="J26" s="562"/>
      <c r="K26" s="567"/>
      <c r="L26" s="564"/>
      <c r="M26" s="563"/>
      <c r="N26" s="568"/>
      <c r="O26" s="570"/>
      <c r="P26" s="671">
        <f t="shared" si="2"/>
        <v>0</v>
      </c>
      <c r="Q26" s="63">
        <f t="shared" si="3"/>
        <v>0</v>
      </c>
      <c r="R26" s="62">
        <f t="shared" si="4"/>
        <v>0</v>
      </c>
      <c r="S26" s="66">
        <f t="shared" si="5"/>
        <v>0</v>
      </c>
      <c r="T26" s="7">
        <f>($I26='Team Results'!$L$4)+0</f>
        <v>0</v>
      </c>
      <c r="U26" s="7">
        <f t="shared" si="6"/>
        <v>0</v>
      </c>
      <c r="V26" s="7">
        <f t="shared" si="7"/>
        <v>0</v>
      </c>
      <c r="W26" s="66">
        <f t="shared" si="8"/>
        <v>0</v>
      </c>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row>
    <row r="27" spans="1:52" s="60" customFormat="1" ht="12.75" customHeight="1">
      <c r="A27" s="59" t="str">
        <f t="shared" si="0"/>
        <v/>
      </c>
      <c r="B27" s="59" t="str">
        <f t="shared" si="1"/>
        <v/>
      </c>
      <c r="C27" s="59">
        <v>1</v>
      </c>
      <c r="D27" s="764"/>
      <c r="E27" s="528"/>
      <c r="F27" s="529"/>
      <c r="G27" s="664">
        <f>IF('Form - Part 1'!$D$12="Yes",1,0)</f>
        <v>0</v>
      </c>
      <c r="H27" s="527">
        <v>22</v>
      </c>
      <c r="I27" s="561"/>
      <c r="J27" s="562"/>
      <c r="K27" s="567"/>
      <c r="L27" s="564"/>
      <c r="M27" s="563"/>
      <c r="N27" s="568"/>
      <c r="O27" s="570"/>
      <c r="P27" s="671">
        <f t="shared" si="2"/>
        <v>0</v>
      </c>
      <c r="Q27" s="63">
        <f t="shared" si="3"/>
        <v>0</v>
      </c>
      <c r="R27" s="62">
        <f t="shared" si="4"/>
        <v>0</v>
      </c>
      <c r="S27" s="66">
        <f t="shared" si="5"/>
        <v>0</v>
      </c>
      <c r="T27" s="7">
        <f>($I27='Team Results'!$L$4)+0</f>
        <v>0</v>
      </c>
      <c r="U27" s="7">
        <f t="shared" si="6"/>
        <v>0</v>
      </c>
      <c r="V27" s="7">
        <f t="shared" si="7"/>
        <v>0</v>
      </c>
      <c r="W27" s="66">
        <f t="shared" si="8"/>
        <v>0</v>
      </c>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row>
    <row r="28" spans="1:52" s="60" customFormat="1" ht="12.75" customHeight="1">
      <c r="A28" s="59" t="str">
        <f t="shared" si="0"/>
        <v/>
      </c>
      <c r="B28" s="59" t="str">
        <f t="shared" si="1"/>
        <v/>
      </c>
      <c r="C28" s="59">
        <v>1</v>
      </c>
      <c r="D28" s="764"/>
      <c r="E28" s="528"/>
      <c r="F28" s="529"/>
      <c r="G28" s="664">
        <f>IF('Form - Part 1'!$D$12="Yes",1,0)</f>
        <v>0</v>
      </c>
      <c r="H28" s="527">
        <v>23</v>
      </c>
      <c r="I28" s="561"/>
      <c r="J28" s="562"/>
      <c r="K28" s="567"/>
      <c r="L28" s="564"/>
      <c r="M28" s="563"/>
      <c r="N28" s="568"/>
      <c r="O28" s="570"/>
      <c r="P28" s="671">
        <f t="shared" si="2"/>
        <v>0</v>
      </c>
      <c r="Q28" s="63">
        <f t="shared" si="3"/>
        <v>0</v>
      </c>
      <c r="R28" s="62">
        <f t="shared" si="4"/>
        <v>0</v>
      </c>
      <c r="S28" s="66">
        <f t="shared" si="5"/>
        <v>0</v>
      </c>
      <c r="T28" s="7">
        <f>($I28='Team Results'!$L$4)+0</f>
        <v>0</v>
      </c>
      <c r="U28" s="7">
        <f t="shared" si="6"/>
        <v>0</v>
      </c>
      <c r="V28" s="7">
        <f t="shared" si="7"/>
        <v>0</v>
      </c>
      <c r="W28" s="66">
        <f t="shared" si="8"/>
        <v>0</v>
      </c>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row>
    <row r="29" spans="1:52" s="60" customFormat="1" ht="12.75" customHeight="1">
      <c r="A29" s="59" t="str">
        <f t="shared" si="0"/>
        <v/>
      </c>
      <c r="B29" s="59" t="str">
        <f t="shared" si="1"/>
        <v/>
      </c>
      <c r="C29" s="59">
        <v>1</v>
      </c>
      <c r="D29" s="764"/>
      <c r="E29" s="528"/>
      <c r="F29" s="529"/>
      <c r="G29" s="664">
        <f>IF('Form - Part 1'!$D$12="Yes",1,0)</f>
        <v>0</v>
      </c>
      <c r="H29" s="527">
        <v>24</v>
      </c>
      <c r="I29" s="561"/>
      <c r="J29" s="562"/>
      <c r="K29" s="567"/>
      <c r="L29" s="564"/>
      <c r="M29" s="563"/>
      <c r="N29" s="568"/>
      <c r="O29" s="570"/>
      <c r="P29" s="671">
        <f t="shared" si="2"/>
        <v>0</v>
      </c>
      <c r="Q29" s="63">
        <f t="shared" si="3"/>
        <v>0</v>
      </c>
      <c r="R29" s="62">
        <f t="shared" si="4"/>
        <v>0</v>
      </c>
      <c r="S29" s="66">
        <f t="shared" si="5"/>
        <v>0</v>
      </c>
      <c r="T29" s="7">
        <f>($I29='Team Results'!$L$4)+0</f>
        <v>0</v>
      </c>
      <c r="U29" s="7">
        <f t="shared" si="6"/>
        <v>0</v>
      </c>
      <c r="V29" s="7">
        <f t="shared" si="7"/>
        <v>0</v>
      </c>
      <c r="W29" s="66">
        <f t="shared" si="8"/>
        <v>0</v>
      </c>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row>
    <row r="30" spans="1:52" s="60" customFormat="1" ht="12.75" customHeight="1">
      <c r="A30" s="59" t="str">
        <f t="shared" si="0"/>
        <v/>
      </c>
      <c r="B30" s="59" t="str">
        <f t="shared" si="1"/>
        <v/>
      </c>
      <c r="C30" s="59">
        <v>1</v>
      </c>
      <c r="D30" s="764"/>
      <c r="E30" s="528"/>
      <c r="F30" s="529"/>
      <c r="G30" s="664">
        <f>IF('Form - Part 1'!$D$12="Yes",1,0)</f>
        <v>0</v>
      </c>
      <c r="H30" s="527">
        <v>25</v>
      </c>
      <c r="I30" s="561"/>
      <c r="J30" s="562"/>
      <c r="K30" s="567"/>
      <c r="L30" s="564"/>
      <c r="M30" s="563"/>
      <c r="N30" s="568"/>
      <c r="O30" s="570"/>
      <c r="P30" s="671">
        <f t="shared" si="2"/>
        <v>0</v>
      </c>
      <c r="Q30" s="63">
        <f t="shared" si="3"/>
        <v>0</v>
      </c>
      <c r="R30" s="62">
        <f t="shared" si="4"/>
        <v>0</v>
      </c>
      <c r="S30" s="66">
        <f t="shared" si="5"/>
        <v>0</v>
      </c>
      <c r="T30" s="7">
        <f>($I30='Team Results'!$L$4)+0</f>
        <v>0</v>
      </c>
      <c r="U30" s="7">
        <f t="shared" si="6"/>
        <v>0</v>
      </c>
      <c r="V30" s="7">
        <f t="shared" si="7"/>
        <v>0</v>
      </c>
      <c r="W30" s="66">
        <f t="shared" si="8"/>
        <v>0</v>
      </c>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row>
    <row r="31" spans="1:52" s="60" customFormat="1" ht="12.75" customHeight="1">
      <c r="A31" s="59" t="str">
        <f t="shared" si="0"/>
        <v/>
      </c>
      <c r="B31" s="59" t="str">
        <f t="shared" si="1"/>
        <v/>
      </c>
      <c r="C31" s="59">
        <v>1</v>
      </c>
      <c r="D31" s="764"/>
      <c r="E31" s="528"/>
      <c r="F31" s="529"/>
      <c r="G31" s="664">
        <f>IF('Form - Part 1'!$D$12="Yes",1,0)</f>
        <v>0</v>
      </c>
      <c r="H31" s="527">
        <v>26</v>
      </c>
      <c r="I31" s="561"/>
      <c r="J31" s="562"/>
      <c r="K31" s="563"/>
      <c r="L31" s="564"/>
      <c r="M31" s="563"/>
      <c r="N31" s="565"/>
      <c r="O31" s="570"/>
      <c r="P31" s="671">
        <f t="shared" si="2"/>
        <v>0</v>
      </c>
      <c r="Q31" s="63">
        <f t="shared" si="3"/>
        <v>0</v>
      </c>
      <c r="R31" s="62">
        <f t="shared" si="4"/>
        <v>0</v>
      </c>
      <c r="S31" s="66">
        <f t="shared" si="5"/>
        <v>0</v>
      </c>
      <c r="T31" s="7">
        <f>($I31='Team Results'!$L$4)+0</f>
        <v>0</v>
      </c>
      <c r="U31" s="7">
        <f t="shared" si="6"/>
        <v>0</v>
      </c>
      <c r="V31" s="7">
        <f t="shared" si="7"/>
        <v>0</v>
      </c>
      <c r="W31" s="66">
        <f t="shared" si="8"/>
        <v>0</v>
      </c>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row>
    <row r="32" spans="1:52" s="60" customFormat="1" ht="12.75" customHeight="1">
      <c r="A32" s="59" t="str">
        <f t="shared" si="0"/>
        <v/>
      </c>
      <c r="B32" s="59" t="str">
        <f t="shared" si="1"/>
        <v/>
      </c>
      <c r="C32" s="59">
        <v>1</v>
      </c>
      <c r="D32" s="764"/>
      <c r="E32" s="528"/>
      <c r="F32" s="529"/>
      <c r="G32" s="664">
        <f>IF('Form - Part 1'!$D$12="Yes",1,0)</f>
        <v>0</v>
      </c>
      <c r="H32" s="527">
        <v>27</v>
      </c>
      <c r="I32" s="561"/>
      <c r="J32" s="562"/>
      <c r="K32" s="563"/>
      <c r="L32" s="564"/>
      <c r="M32" s="563"/>
      <c r="N32" s="565"/>
      <c r="O32" s="570"/>
      <c r="P32" s="671">
        <f t="shared" si="2"/>
        <v>0</v>
      </c>
      <c r="Q32" s="63">
        <f t="shared" si="3"/>
        <v>0</v>
      </c>
      <c r="R32" s="62">
        <f t="shared" si="4"/>
        <v>0</v>
      </c>
      <c r="S32" s="66">
        <f t="shared" si="5"/>
        <v>0</v>
      </c>
      <c r="T32" s="7">
        <f>($I32='Team Results'!$L$4)+0</f>
        <v>0</v>
      </c>
      <c r="U32" s="7">
        <f t="shared" si="6"/>
        <v>0</v>
      </c>
      <c r="V32" s="7">
        <f t="shared" si="7"/>
        <v>0</v>
      </c>
      <c r="W32" s="66">
        <f t="shared" si="8"/>
        <v>0</v>
      </c>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row>
    <row r="33" spans="1:52" s="60" customFormat="1" ht="12.75" customHeight="1">
      <c r="A33" s="59" t="str">
        <f t="shared" si="0"/>
        <v/>
      </c>
      <c r="B33" s="59" t="str">
        <f t="shared" si="1"/>
        <v/>
      </c>
      <c r="C33" s="59">
        <v>1</v>
      </c>
      <c r="D33" s="764"/>
      <c r="E33" s="528"/>
      <c r="F33" s="529"/>
      <c r="G33" s="664">
        <f>IF('Form - Part 1'!$D$12="Yes",1,0)</f>
        <v>0</v>
      </c>
      <c r="H33" s="527">
        <v>28</v>
      </c>
      <c r="I33" s="561"/>
      <c r="J33" s="562"/>
      <c r="K33" s="563"/>
      <c r="L33" s="564"/>
      <c r="M33" s="563"/>
      <c r="N33" s="565"/>
      <c r="O33" s="570"/>
      <c r="P33" s="671">
        <f t="shared" si="2"/>
        <v>0</v>
      </c>
      <c r="Q33" s="63">
        <f t="shared" si="3"/>
        <v>0</v>
      </c>
      <c r="R33" s="62">
        <f t="shared" si="4"/>
        <v>0</v>
      </c>
      <c r="S33" s="66">
        <f t="shared" si="5"/>
        <v>0</v>
      </c>
      <c r="T33" s="7">
        <f>($I33='Team Results'!$L$4)+0</f>
        <v>0</v>
      </c>
      <c r="U33" s="7">
        <f t="shared" si="6"/>
        <v>0</v>
      </c>
      <c r="V33" s="7">
        <f t="shared" si="7"/>
        <v>0</v>
      </c>
      <c r="W33" s="66">
        <f t="shared" si="8"/>
        <v>0</v>
      </c>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row>
    <row r="34" spans="1:52" s="60" customFormat="1" ht="12.75" customHeight="1">
      <c r="A34" s="59" t="str">
        <f t="shared" si="0"/>
        <v/>
      </c>
      <c r="B34" s="59" t="str">
        <f t="shared" si="1"/>
        <v/>
      </c>
      <c r="C34" s="59">
        <v>1</v>
      </c>
      <c r="D34" s="764"/>
      <c r="E34" s="528"/>
      <c r="F34" s="529"/>
      <c r="G34" s="664">
        <f>IF('Form - Part 1'!$D$12="Yes",1,0)</f>
        <v>0</v>
      </c>
      <c r="H34" s="527">
        <v>29</v>
      </c>
      <c r="I34" s="561"/>
      <c r="J34" s="562"/>
      <c r="K34" s="563"/>
      <c r="L34" s="564"/>
      <c r="M34" s="563"/>
      <c r="N34" s="565"/>
      <c r="O34" s="570"/>
      <c r="P34" s="671">
        <f t="shared" si="2"/>
        <v>0</v>
      </c>
      <c r="Q34" s="63">
        <f t="shared" si="3"/>
        <v>0</v>
      </c>
      <c r="R34" s="62">
        <f t="shared" si="4"/>
        <v>0</v>
      </c>
      <c r="S34" s="66">
        <f t="shared" si="5"/>
        <v>0</v>
      </c>
      <c r="T34" s="7">
        <f>($I34='Team Results'!$L$4)+0</f>
        <v>0</v>
      </c>
      <c r="U34" s="7">
        <f t="shared" si="6"/>
        <v>0</v>
      </c>
      <c r="V34" s="7">
        <f t="shared" si="7"/>
        <v>0</v>
      </c>
      <c r="W34" s="66">
        <f t="shared" si="8"/>
        <v>0</v>
      </c>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row>
    <row r="35" spans="1:52" s="60" customFormat="1" ht="12.75" customHeight="1">
      <c r="A35" s="59" t="str">
        <f t="shared" si="0"/>
        <v/>
      </c>
      <c r="B35" s="59" t="str">
        <f t="shared" si="1"/>
        <v/>
      </c>
      <c r="C35" s="59">
        <v>1</v>
      </c>
      <c r="D35" s="764"/>
      <c r="E35" s="528"/>
      <c r="F35" s="529"/>
      <c r="G35" s="664">
        <f>IF('Form - Part 1'!$D$12="Yes",1,0)</f>
        <v>0</v>
      </c>
      <c r="H35" s="527">
        <v>30</v>
      </c>
      <c r="I35" s="561"/>
      <c r="J35" s="562"/>
      <c r="K35" s="567"/>
      <c r="L35" s="564"/>
      <c r="M35" s="563"/>
      <c r="N35" s="568"/>
      <c r="O35" s="570"/>
      <c r="P35" s="671">
        <f t="shared" si="2"/>
        <v>0</v>
      </c>
      <c r="Q35" s="63">
        <f t="shared" si="3"/>
        <v>0</v>
      </c>
      <c r="R35" s="62">
        <f t="shared" si="4"/>
        <v>0</v>
      </c>
      <c r="S35" s="66">
        <f t="shared" si="5"/>
        <v>0</v>
      </c>
      <c r="T35" s="7">
        <f>($I35='Team Results'!$L$4)+0</f>
        <v>0</v>
      </c>
      <c r="U35" s="7">
        <f t="shared" si="6"/>
        <v>0</v>
      </c>
      <c r="V35" s="7">
        <f t="shared" si="7"/>
        <v>0</v>
      </c>
      <c r="W35" s="66">
        <f t="shared" si="8"/>
        <v>0</v>
      </c>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row>
    <row r="36" spans="1:52" s="60" customFormat="1" ht="12.75" customHeight="1">
      <c r="A36" s="59" t="str">
        <f t="shared" si="0"/>
        <v/>
      </c>
      <c r="B36" s="59" t="str">
        <f t="shared" si="1"/>
        <v/>
      </c>
      <c r="C36" s="59">
        <v>1</v>
      </c>
      <c r="D36" s="764"/>
      <c r="E36" s="528"/>
      <c r="F36" s="529"/>
      <c r="G36" s="664">
        <f>IF('Form - Part 1'!$D$12="Yes",1,0)</f>
        <v>0</v>
      </c>
      <c r="H36" s="527">
        <v>31</v>
      </c>
      <c r="I36" s="561"/>
      <c r="J36" s="562"/>
      <c r="K36" s="567"/>
      <c r="L36" s="564"/>
      <c r="M36" s="563"/>
      <c r="N36" s="568"/>
      <c r="O36" s="570"/>
      <c r="P36" s="671">
        <f t="shared" si="2"/>
        <v>0</v>
      </c>
      <c r="Q36" s="63">
        <f t="shared" si="3"/>
        <v>0</v>
      </c>
      <c r="R36" s="62">
        <f t="shared" si="4"/>
        <v>0</v>
      </c>
      <c r="S36" s="66">
        <f t="shared" si="5"/>
        <v>0</v>
      </c>
      <c r="T36" s="7">
        <f>($I36='Team Results'!$L$4)+0</f>
        <v>0</v>
      </c>
      <c r="U36" s="7">
        <f t="shared" si="6"/>
        <v>0</v>
      </c>
      <c r="V36" s="7">
        <f t="shared" si="7"/>
        <v>0</v>
      </c>
      <c r="W36" s="66">
        <f t="shared" si="8"/>
        <v>0</v>
      </c>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row>
    <row r="37" spans="1:52" s="60" customFormat="1" ht="12.75" customHeight="1">
      <c r="A37" s="59" t="str">
        <f t="shared" si="0"/>
        <v/>
      </c>
      <c r="B37" s="59" t="str">
        <f t="shared" si="1"/>
        <v/>
      </c>
      <c r="C37" s="59">
        <v>1</v>
      </c>
      <c r="D37" s="764"/>
      <c r="E37" s="528"/>
      <c r="F37" s="529"/>
      <c r="G37" s="664">
        <f>IF('Form - Part 1'!$D$12="Yes",1,0)</f>
        <v>0</v>
      </c>
      <c r="H37" s="527">
        <v>32</v>
      </c>
      <c r="I37" s="561"/>
      <c r="J37" s="562"/>
      <c r="K37" s="567"/>
      <c r="L37" s="564"/>
      <c r="M37" s="563"/>
      <c r="N37" s="568"/>
      <c r="O37" s="570"/>
      <c r="P37" s="671">
        <f t="shared" si="2"/>
        <v>0</v>
      </c>
      <c r="Q37" s="63">
        <f t="shared" si="3"/>
        <v>0</v>
      </c>
      <c r="R37" s="62">
        <f t="shared" si="4"/>
        <v>0</v>
      </c>
      <c r="S37" s="66">
        <f t="shared" si="5"/>
        <v>0</v>
      </c>
      <c r="T37" s="7">
        <f>($I37='Team Results'!$L$4)+0</f>
        <v>0</v>
      </c>
      <c r="U37" s="7">
        <f t="shared" si="6"/>
        <v>0</v>
      </c>
      <c r="V37" s="7">
        <f t="shared" si="7"/>
        <v>0</v>
      </c>
      <c r="W37" s="66">
        <f t="shared" si="8"/>
        <v>0</v>
      </c>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row>
    <row r="38" spans="1:52" s="60" customFormat="1" ht="12.75" customHeight="1">
      <c r="A38" s="59" t="str">
        <f t="shared" si="0"/>
        <v/>
      </c>
      <c r="B38" s="59" t="str">
        <f t="shared" si="1"/>
        <v/>
      </c>
      <c r="C38" s="59">
        <v>1</v>
      </c>
      <c r="D38" s="764"/>
      <c r="E38" s="528"/>
      <c r="F38" s="529"/>
      <c r="G38" s="664">
        <f>IF('Form - Part 1'!$D$12="Yes",1,0)</f>
        <v>0</v>
      </c>
      <c r="H38" s="527">
        <v>33</v>
      </c>
      <c r="I38" s="561"/>
      <c r="J38" s="562"/>
      <c r="K38" s="563"/>
      <c r="L38" s="564"/>
      <c r="M38" s="563"/>
      <c r="N38" s="568"/>
      <c r="O38" s="570"/>
      <c r="P38" s="671">
        <f t="shared" si="2"/>
        <v>0</v>
      </c>
      <c r="Q38" s="63">
        <f t="shared" si="3"/>
        <v>0</v>
      </c>
      <c r="R38" s="62">
        <f t="shared" si="4"/>
        <v>0</v>
      </c>
      <c r="S38" s="66">
        <f t="shared" si="5"/>
        <v>0</v>
      </c>
      <c r="T38" s="7">
        <f>($I38='Team Results'!$L$4)+0</f>
        <v>0</v>
      </c>
      <c r="U38" s="7">
        <f t="shared" si="6"/>
        <v>0</v>
      </c>
      <c r="V38" s="7">
        <f t="shared" si="7"/>
        <v>0</v>
      </c>
      <c r="W38" s="66">
        <f t="shared" si="8"/>
        <v>0</v>
      </c>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row>
    <row r="39" spans="1:52" s="60" customFormat="1" ht="12.75" customHeight="1">
      <c r="A39" s="59" t="str">
        <f t="shared" si="0"/>
        <v/>
      </c>
      <c r="B39" s="59" t="str">
        <f t="shared" si="1"/>
        <v/>
      </c>
      <c r="C39" s="59">
        <v>1</v>
      </c>
      <c r="D39" s="764"/>
      <c r="E39" s="528"/>
      <c r="F39" s="529"/>
      <c r="G39" s="664">
        <f>IF('Form - Part 1'!$D$12="Yes",1,0)</f>
        <v>0</v>
      </c>
      <c r="H39" s="527">
        <v>34</v>
      </c>
      <c r="I39" s="561"/>
      <c r="J39" s="562"/>
      <c r="K39" s="567"/>
      <c r="L39" s="564"/>
      <c r="M39" s="563"/>
      <c r="N39" s="568"/>
      <c r="O39" s="570"/>
      <c r="P39" s="671">
        <f t="shared" si="2"/>
        <v>0</v>
      </c>
      <c r="Q39" s="63">
        <f t="shared" si="3"/>
        <v>0</v>
      </c>
      <c r="R39" s="62">
        <f t="shared" si="4"/>
        <v>0</v>
      </c>
      <c r="S39" s="66">
        <f t="shared" si="5"/>
        <v>0</v>
      </c>
      <c r="T39" s="7">
        <f>($I39='Team Results'!$L$4)+0</f>
        <v>0</v>
      </c>
      <c r="U39" s="7">
        <f t="shared" si="6"/>
        <v>0</v>
      </c>
      <c r="V39" s="7">
        <f t="shared" si="7"/>
        <v>0</v>
      </c>
      <c r="W39" s="66">
        <f t="shared" si="8"/>
        <v>0</v>
      </c>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row>
    <row r="40" spans="1:52" s="60" customFormat="1" ht="12.75" customHeight="1">
      <c r="A40" s="59" t="str">
        <f t="shared" si="0"/>
        <v/>
      </c>
      <c r="B40" s="59" t="str">
        <f t="shared" si="1"/>
        <v/>
      </c>
      <c r="C40" s="59">
        <v>1</v>
      </c>
      <c r="D40" s="764"/>
      <c r="E40" s="528"/>
      <c r="F40" s="529"/>
      <c r="G40" s="664">
        <f>IF('Form - Part 1'!$D$12="Yes",1,0)</f>
        <v>0</v>
      </c>
      <c r="H40" s="527">
        <v>35</v>
      </c>
      <c r="I40" s="561"/>
      <c r="J40" s="562"/>
      <c r="K40" s="567"/>
      <c r="L40" s="564"/>
      <c r="M40" s="563"/>
      <c r="N40" s="568"/>
      <c r="O40" s="570"/>
      <c r="P40" s="671">
        <f t="shared" si="2"/>
        <v>0</v>
      </c>
      <c r="Q40" s="63">
        <f t="shared" si="3"/>
        <v>0</v>
      </c>
      <c r="R40" s="62">
        <f t="shared" si="4"/>
        <v>0</v>
      </c>
      <c r="S40" s="66">
        <f t="shared" si="5"/>
        <v>0</v>
      </c>
      <c r="T40" s="7">
        <f>($I40='Team Results'!$L$4)+0</f>
        <v>0</v>
      </c>
      <c r="U40" s="7">
        <f t="shared" si="6"/>
        <v>0</v>
      </c>
      <c r="V40" s="7">
        <f t="shared" si="7"/>
        <v>0</v>
      </c>
      <c r="W40" s="66">
        <f t="shared" si="8"/>
        <v>0</v>
      </c>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row>
    <row r="41" spans="1:52" s="60" customFormat="1" ht="12.75" customHeight="1">
      <c r="A41" s="59" t="str">
        <f t="shared" si="0"/>
        <v/>
      </c>
      <c r="B41" s="59" t="str">
        <f t="shared" si="1"/>
        <v/>
      </c>
      <c r="C41" s="59">
        <v>1</v>
      </c>
      <c r="D41" s="764"/>
      <c r="E41" s="528"/>
      <c r="F41" s="529"/>
      <c r="G41" s="664">
        <f>IF('Form - Part 1'!$D$12="Yes",1,0)</f>
        <v>0</v>
      </c>
      <c r="H41" s="527">
        <v>36</v>
      </c>
      <c r="I41" s="561"/>
      <c r="J41" s="562"/>
      <c r="K41" s="567"/>
      <c r="L41" s="564"/>
      <c r="M41" s="563"/>
      <c r="N41" s="568"/>
      <c r="O41" s="570"/>
      <c r="P41" s="671">
        <f t="shared" si="2"/>
        <v>0</v>
      </c>
      <c r="Q41" s="63">
        <f t="shared" si="3"/>
        <v>0</v>
      </c>
      <c r="R41" s="62">
        <f t="shared" si="4"/>
        <v>0</v>
      </c>
      <c r="S41" s="66">
        <f t="shared" si="5"/>
        <v>0</v>
      </c>
      <c r="T41" s="7">
        <f>($I41='Team Results'!$L$4)+0</f>
        <v>0</v>
      </c>
      <c r="U41" s="7">
        <f t="shared" si="6"/>
        <v>0</v>
      </c>
      <c r="V41" s="7">
        <f t="shared" si="7"/>
        <v>0</v>
      </c>
      <c r="W41" s="66">
        <f t="shared" si="8"/>
        <v>0</v>
      </c>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row>
    <row r="42" spans="1:52" s="60" customFormat="1" ht="12.75" customHeight="1">
      <c r="A42" s="59" t="str">
        <f t="shared" si="0"/>
        <v/>
      </c>
      <c r="B42" s="59" t="str">
        <f t="shared" si="1"/>
        <v/>
      </c>
      <c r="C42" s="59">
        <v>1</v>
      </c>
      <c r="D42" s="764"/>
      <c r="E42" s="528"/>
      <c r="F42" s="529"/>
      <c r="G42" s="664">
        <f>IF('Form - Part 1'!$D$12="Yes",1,0)</f>
        <v>0</v>
      </c>
      <c r="H42" s="527">
        <v>37</v>
      </c>
      <c r="I42" s="561"/>
      <c r="J42" s="562"/>
      <c r="K42" s="567"/>
      <c r="L42" s="564"/>
      <c r="M42" s="563"/>
      <c r="N42" s="568"/>
      <c r="O42" s="570"/>
      <c r="P42" s="671">
        <f t="shared" si="2"/>
        <v>0</v>
      </c>
      <c r="Q42" s="63">
        <f t="shared" si="3"/>
        <v>0</v>
      </c>
      <c r="R42" s="62">
        <f t="shared" si="4"/>
        <v>0</v>
      </c>
      <c r="S42" s="66">
        <f t="shared" si="5"/>
        <v>0</v>
      </c>
      <c r="T42" s="7">
        <f>($I42='Team Results'!$L$4)+0</f>
        <v>0</v>
      </c>
      <c r="U42" s="7">
        <f t="shared" si="6"/>
        <v>0</v>
      </c>
      <c r="V42" s="7">
        <f t="shared" si="7"/>
        <v>0</v>
      </c>
      <c r="W42" s="66">
        <f t="shared" si="8"/>
        <v>0</v>
      </c>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row>
    <row r="43" spans="1:52" s="60" customFormat="1" ht="12.75" customHeight="1">
      <c r="A43" s="59" t="str">
        <f t="shared" si="0"/>
        <v/>
      </c>
      <c r="B43" s="59" t="str">
        <f t="shared" si="1"/>
        <v/>
      </c>
      <c r="C43" s="59">
        <v>1</v>
      </c>
      <c r="D43" s="764"/>
      <c r="E43" s="528"/>
      <c r="F43" s="529"/>
      <c r="G43" s="664">
        <f>IF('Form - Part 1'!$D$12="Yes",1,0)</f>
        <v>0</v>
      </c>
      <c r="H43" s="527">
        <v>38</v>
      </c>
      <c r="I43" s="561"/>
      <c r="J43" s="562"/>
      <c r="K43" s="567"/>
      <c r="L43" s="564"/>
      <c r="M43" s="563"/>
      <c r="N43" s="568"/>
      <c r="O43" s="570"/>
      <c r="P43" s="671">
        <f t="shared" si="2"/>
        <v>0</v>
      </c>
      <c r="Q43" s="63">
        <f t="shared" si="3"/>
        <v>0</v>
      </c>
      <c r="R43" s="62">
        <f t="shared" si="4"/>
        <v>0</v>
      </c>
      <c r="S43" s="66">
        <f t="shared" si="5"/>
        <v>0</v>
      </c>
      <c r="T43" s="7">
        <f>($I43='Team Results'!$L$4)+0</f>
        <v>0</v>
      </c>
      <c r="U43" s="7">
        <f t="shared" si="6"/>
        <v>0</v>
      </c>
      <c r="V43" s="7">
        <f t="shared" si="7"/>
        <v>0</v>
      </c>
      <c r="W43" s="66">
        <f t="shared" si="8"/>
        <v>0</v>
      </c>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row>
    <row r="44" spans="1:52" s="60" customFormat="1" ht="12.75" customHeight="1">
      <c r="A44" s="59" t="str">
        <f t="shared" si="0"/>
        <v/>
      </c>
      <c r="B44" s="59" t="str">
        <f t="shared" si="1"/>
        <v/>
      </c>
      <c r="C44" s="59">
        <v>1</v>
      </c>
      <c r="D44" s="764"/>
      <c r="E44" s="530"/>
      <c r="F44" s="529"/>
      <c r="G44" s="664">
        <f>IF('Form - Part 1'!$D$12="Yes",1,0)</f>
        <v>0</v>
      </c>
      <c r="H44" s="527">
        <v>39</v>
      </c>
      <c r="I44" s="561"/>
      <c r="J44" s="562"/>
      <c r="K44" s="563"/>
      <c r="L44" s="564"/>
      <c r="M44" s="563"/>
      <c r="N44" s="565"/>
      <c r="O44" s="570"/>
      <c r="P44" s="671">
        <f t="shared" si="2"/>
        <v>0</v>
      </c>
      <c r="Q44" s="63">
        <f t="shared" si="3"/>
        <v>0</v>
      </c>
      <c r="R44" s="62">
        <f t="shared" si="4"/>
        <v>0</v>
      </c>
      <c r="S44" s="66">
        <f t="shared" si="5"/>
        <v>0</v>
      </c>
      <c r="T44" s="7">
        <f>($I44='Team Results'!$L$4)+0</f>
        <v>0</v>
      </c>
      <c r="U44" s="7">
        <f t="shared" si="6"/>
        <v>0</v>
      </c>
      <c r="V44" s="7">
        <f t="shared" si="7"/>
        <v>0</v>
      </c>
      <c r="W44" s="66">
        <f t="shared" si="8"/>
        <v>0</v>
      </c>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row>
    <row r="45" spans="1:52" s="111" customFormat="1" ht="13.5" customHeight="1">
      <c r="A45" s="111" t="str">
        <f t="shared" si="0"/>
        <v/>
      </c>
      <c r="B45" s="111" t="str">
        <f t="shared" si="1"/>
        <v/>
      </c>
      <c r="C45" s="111">
        <v>1</v>
      </c>
      <c r="D45" s="765"/>
      <c r="E45" s="531"/>
      <c r="F45" s="532"/>
      <c r="G45" s="664">
        <f>IF('Form - Part 1'!$D$12="Yes",1,0)</f>
        <v>0</v>
      </c>
      <c r="H45" s="533">
        <v>40</v>
      </c>
      <c r="I45" s="571"/>
      <c r="J45" s="572"/>
      <c r="K45" s="573"/>
      <c r="L45" s="574"/>
      <c r="M45" s="573"/>
      <c r="N45" s="575"/>
      <c r="O45" s="576"/>
      <c r="P45" s="671">
        <f t="shared" si="2"/>
        <v>0</v>
      </c>
      <c r="Q45" s="63">
        <f t="shared" si="3"/>
        <v>0</v>
      </c>
      <c r="R45" s="62">
        <f t="shared" si="4"/>
        <v>0</v>
      </c>
      <c r="S45" s="66">
        <f t="shared" si="5"/>
        <v>0</v>
      </c>
      <c r="T45" s="7">
        <f>($I45='Team Results'!$L$4)+0</f>
        <v>0</v>
      </c>
      <c r="U45" s="7">
        <f t="shared" si="6"/>
        <v>0</v>
      </c>
      <c r="V45" s="7">
        <f t="shared" si="7"/>
        <v>0</v>
      </c>
      <c r="W45" s="66">
        <f t="shared" si="8"/>
        <v>0</v>
      </c>
      <c r="X45" s="235"/>
      <c r="Y45" s="235"/>
      <c r="Z45" s="235"/>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row>
    <row r="46" spans="1:52" s="238" customFormat="1" ht="13.5" customHeight="1">
      <c r="D46" s="302"/>
      <c r="E46" s="303"/>
      <c r="F46" s="304"/>
      <c r="G46" s="304"/>
      <c r="I46" s="239"/>
      <c r="J46" s="242"/>
      <c r="K46" s="242"/>
      <c r="L46" s="242"/>
      <c r="M46" s="242"/>
      <c r="N46" s="242"/>
      <c r="O46" s="240"/>
      <c r="P46" s="671">
        <f t="shared" si="2"/>
        <v>0</v>
      </c>
      <c r="Q46" s="63">
        <f t="shared" si="3"/>
        <v>0</v>
      </c>
      <c r="R46" s="62">
        <f t="shared" si="4"/>
        <v>0</v>
      </c>
      <c r="S46" s="66">
        <f t="shared" si="5"/>
        <v>0</v>
      </c>
      <c r="T46" s="7">
        <f>($I46='Team Results'!$L$4)+0</f>
        <v>0</v>
      </c>
      <c r="U46" s="7">
        <f t="shared" si="6"/>
        <v>0</v>
      </c>
      <c r="V46" s="7">
        <f t="shared" si="7"/>
        <v>0</v>
      </c>
      <c r="W46" s="66">
        <f t="shared" si="8"/>
        <v>0</v>
      </c>
    </row>
    <row r="47" spans="1:52" s="236" customFormat="1" ht="15">
      <c r="A47" s="236" t="str">
        <f>IF(ISERROR(MONTH($E$47)),"",MONTH($E$47))</f>
        <v/>
      </c>
      <c r="B47" s="236" t="str">
        <f>IF(ISERROR(WEEKNUM($E$47)),"",WEEKNUM($E$47))</f>
        <v/>
      </c>
      <c r="C47" s="236">
        <v>2</v>
      </c>
      <c r="D47" s="763">
        <v>2</v>
      </c>
      <c r="E47" s="525" t="str">
        <f>IF(ISBLANK('Form - Part 1'!B13),"",'Form - Part 1'!B13)</f>
        <v/>
      </c>
      <c r="F47" s="526" t="str">
        <f>IF(ISBLANK('Form - Part 1'!C13),"0",'Form - Part 1'!C13)</f>
        <v>0</v>
      </c>
      <c r="G47" s="526">
        <f>IF('Form - Part 1'!$D$13="Yes",1,0)</f>
        <v>0</v>
      </c>
      <c r="H47" s="534">
        <v>1</v>
      </c>
      <c r="I47" s="577"/>
      <c r="J47" s="562"/>
      <c r="K47" s="563"/>
      <c r="L47" s="564"/>
      <c r="M47" s="563"/>
      <c r="N47" s="565"/>
      <c r="O47" s="578"/>
      <c r="P47" s="671">
        <f t="shared" si="2"/>
        <v>0</v>
      </c>
      <c r="Q47" s="63">
        <f t="shared" si="3"/>
        <v>0</v>
      </c>
      <c r="R47" s="62">
        <f t="shared" si="4"/>
        <v>0</v>
      </c>
      <c r="S47" s="66">
        <f t="shared" si="5"/>
        <v>0</v>
      </c>
      <c r="T47" s="7">
        <f>($I47='Team Results'!$L$4)+0</f>
        <v>0</v>
      </c>
      <c r="U47" s="7">
        <f t="shared" si="6"/>
        <v>0</v>
      </c>
      <c r="V47" s="7">
        <f t="shared" si="7"/>
        <v>0</v>
      </c>
      <c r="W47" s="66">
        <f t="shared" si="8"/>
        <v>0</v>
      </c>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row>
    <row r="48" spans="1:52" ht="15">
      <c r="A48" s="5" t="str">
        <f t="shared" ref="A48:A86" si="9">IF(ISERROR(MONTH($E$47)),"",MONTH($E$47))</f>
        <v/>
      </c>
      <c r="B48" s="5" t="str">
        <f t="shared" ref="B48:B86" si="10">IF(ISERROR(WEEKNUM($E$47)),"",WEEKNUM($E$47))</f>
        <v/>
      </c>
      <c r="C48" s="5">
        <v>2</v>
      </c>
      <c r="D48" s="764"/>
      <c r="E48" s="535"/>
      <c r="F48" s="529"/>
      <c r="G48" s="526">
        <f>IF('Form - Part 1'!$D$13="Yes",1,0)</f>
        <v>0</v>
      </c>
      <c r="H48" s="527">
        <v>2</v>
      </c>
      <c r="I48" s="561"/>
      <c r="J48" s="562"/>
      <c r="K48" s="563"/>
      <c r="L48" s="564"/>
      <c r="M48" s="563"/>
      <c r="N48" s="565"/>
      <c r="O48" s="570"/>
      <c r="P48" s="671">
        <f t="shared" si="2"/>
        <v>0</v>
      </c>
      <c r="Q48" s="63">
        <f t="shared" si="3"/>
        <v>0</v>
      </c>
      <c r="R48" s="62">
        <f t="shared" si="4"/>
        <v>0</v>
      </c>
      <c r="S48" s="66">
        <f t="shared" si="5"/>
        <v>0</v>
      </c>
      <c r="T48" s="7">
        <f>($I48='Team Results'!$L$4)+0</f>
        <v>0</v>
      </c>
      <c r="U48" s="7">
        <f t="shared" si="6"/>
        <v>0</v>
      </c>
      <c r="V48" s="7">
        <f t="shared" si="7"/>
        <v>0</v>
      </c>
      <c r="W48" s="66">
        <f t="shared" si="8"/>
        <v>0</v>
      </c>
    </row>
    <row r="49" spans="1:23" ht="15">
      <c r="A49" s="5" t="str">
        <f t="shared" si="9"/>
        <v/>
      </c>
      <c r="B49" s="5" t="str">
        <f t="shared" si="10"/>
        <v/>
      </c>
      <c r="C49" s="5">
        <v>2</v>
      </c>
      <c r="D49" s="764"/>
      <c r="E49" s="535"/>
      <c r="F49" s="529"/>
      <c r="G49" s="526">
        <f>IF('Form - Part 1'!$D$13="Yes",1,0)</f>
        <v>0</v>
      </c>
      <c r="H49" s="527">
        <v>3</v>
      </c>
      <c r="I49" s="561"/>
      <c r="J49" s="562"/>
      <c r="K49" s="563"/>
      <c r="L49" s="564"/>
      <c r="M49" s="563"/>
      <c r="N49" s="565"/>
      <c r="O49" s="570"/>
      <c r="P49" s="671">
        <f t="shared" si="2"/>
        <v>0</v>
      </c>
      <c r="Q49" s="63">
        <f t="shared" si="3"/>
        <v>0</v>
      </c>
      <c r="R49" s="62">
        <f t="shared" si="4"/>
        <v>0</v>
      </c>
      <c r="S49" s="66">
        <f t="shared" si="5"/>
        <v>0</v>
      </c>
      <c r="T49" s="7">
        <f>($I49='Team Results'!$L$4)+0</f>
        <v>0</v>
      </c>
      <c r="U49" s="7">
        <f t="shared" si="6"/>
        <v>0</v>
      </c>
      <c r="V49" s="7">
        <f t="shared" si="7"/>
        <v>0</v>
      </c>
      <c r="W49" s="66">
        <f t="shared" si="8"/>
        <v>0</v>
      </c>
    </row>
    <row r="50" spans="1:23" ht="15">
      <c r="A50" s="5" t="str">
        <f t="shared" si="9"/>
        <v/>
      </c>
      <c r="B50" s="5" t="str">
        <f t="shared" si="10"/>
        <v/>
      </c>
      <c r="C50" s="5">
        <v>2</v>
      </c>
      <c r="D50" s="764"/>
      <c r="E50" s="535"/>
      <c r="F50" s="529"/>
      <c r="G50" s="526">
        <f>IF('Form - Part 1'!$D$13="Yes",1,0)</f>
        <v>0</v>
      </c>
      <c r="H50" s="527">
        <v>4</v>
      </c>
      <c r="I50" s="561"/>
      <c r="J50" s="562"/>
      <c r="K50" s="563"/>
      <c r="L50" s="564"/>
      <c r="M50" s="563"/>
      <c r="N50" s="565"/>
      <c r="O50" s="570"/>
      <c r="P50" s="671">
        <f t="shared" si="2"/>
        <v>0</v>
      </c>
      <c r="Q50" s="63">
        <f t="shared" si="3"/>
        <v>0</v>
      </c>
      <c r="R50" s="62">
        <f t="shared" si="4"/>
        <v>0</v>
      </c>
      <c r="S50" s="66">
        <f t="shared" si="5"/>
        <v>0</v>
      </c>
      <c r="T50" s="7">
        <f>($I50='Team Results'!$L$4)+0</f>
        <v>0</v>
      </c>
      <c r="U50" s="7">
        <f t="shared" si="6"/>
        <v>0</v>
      </c>
      <c r="V50" s="7">
        <f t="shared" si="7"/>
        <v>0</v>
      </c>
      <c r="W50" s="66">
        <f t="shared" si="8"/>
        <v>0</v>
      </c>
    </row>
    <row r="51" spans="1:23" ht="15">
      <c r="A51" s="5" t="str">
        <f t="shared" si="9"/>
        <v/>
      </c>
      <c r="B51" s="5" t="str">
        <f t="shared" si="10"/>
        <v/>
      </c>
      <c r="C51" s="5">
        <v>2</v>
      </c>
      <c r="D51" s="764"/>
      <c r="E51" s="536"/>
      <c r="F51" s="529"/>
      <c r="G51" s="526">
        <f>IF('Form - Part 1'!$D$13="Yes",1,0)</f>
        <v>0</v>
      </c>
      <c r="H51" s="527">
        <v>5</v>
      </c>
      <c r="I51" s="561"/>
      <c r="J51" s="562"/>
      <c r="K51" s="563"/>
      <c r="L51" s="564"/>
      <c r="M51" s="563"/>
      <c r="N51" s="565"/>
      <c r="O51" s="570"/>
      <c r="P51" s="671">
        <f t="shared" si="2"/>
        <v>0</v>
      </c>
      <c r="Q51" s="63">
        <f t="shared" si="3"/>
        <v>0</v>
      </c>
      <c r="R51" s="62">
        <f t="shared" si="4"/>
        <v>0</v>
      </c>
      <c r="S51" s="66">
        <f t="shared" si="5"/>
        <v>0</v>
      </c>
      <c r="T51" s="7">
        <f>($I51='Team Results'!$L$4)+0</f>
        <v>0</v>
      </c>
      <c r="U51" s="7">
        <f t="shared" si="6"/>
        <v>0</v>
      </c>
      <c r="V51" s="7">
        <f t="shared" si="7"/>
        <v>0</v>
      </c>
      <c r="W51" s="66">
        <f t="shared" si="8"/>
        <v>0</v>
      </c>
    </row>
    <row r="52" spans="1:23" ht="15">
      <c r="A52" s="5" t="str">
        <f t="shared" si="9"/>
        <v/>
      </c>
      <c r="B52" s="5" t="str">
        <f t="shared" si="10"/>
        <v/>
      </c>
      <c r="C52" s="5">
        <v>2</v>
      </c>
      <c r="D52" s="764"/>
      <c r="E52" s="536"/>
      <c r="F52" s="529"/>
      <c r="G52" s="526">
        <f>IF('Form - Part 1'!$D$13="Yes",1,0)</f>
        <v>0</v>
      </c>
      <c r="H52" s="527">
        <v>6</v>
      </c>
      <c r="I52" s="561"/>
      <c r="J52" s="562"/>
      <c r="K52" s="563"/>
      <c r="L52" s="564"/>
      <c r="M52" s="563"/>
      <c r="N52" s="565"/>
      <c r="O52" s="570"/>
      <c r="P52" s="671">
        <f t="shared" si="2"/>
        <v>0</v>
      </c>
      <c r="Q52" s="63">
        <f t="shared" si="3"/>
        <v>0</v>
      </c>
      <c r="R52" s="62">
        <f t="shared" si="4"/>
        <v>0</v>
      </c>
      <c r="S52" s="66">
        <f t="shared" si="5"/>
        <v>0</v>
      </c>
      <c r="T52" s="7">
        <f>($I52='Team Results'!$L$4)+0</f>
        <v>0</v>
      </c>
      <c r="U52" s="7">
        <f t="shared" si="6"/>
        <v>0</v>
      </c>
      <c r="V52" s="7">
        <f t="shared" si="7"/>
        <v>0</v>
      </c>
      <c r="W52" s="66">
        <f t="shared" si="8"/>
        <v>0</v>
      </c>
    </row>
    <row r="53" spans="1:23" ht="15">
      <c r="A53" s="5" t="str">
        <f t="shared" si="9"/>
        <v/>
      </c>
      <c r="B53" s="5" t="str">
        <f t="shared" si="10"/>
        <v/>
      </c>
      <c r="C53" s="5">
        <v>2</v>
      </c>
      <c r="D53" s="764"/>
      <c r="E53" s="536"/>
      <c r="F53" s="529"/>
      <c r="G53" s="526">
        <f>IF('Form - Part 1'!$D$13="Yes",1,0)</f>
        <v>0</v>
      </c>
      <c r="H53" s="527">
        <v>7</v>
      </c>
      <c r="I53" s="561"/>
      <c r="J53" s="562"/>
      <c r="K53" s="567"/>
      <c r="L53" s="564"/>
      <c r="M53" s="563"/>
      <c r="N53" s="568"/>
      <c r="O53" s="570"/>
      <c r="P53" s="671">
        <f t="shared" si="2"/>
        <v>0</v>
      </c>
      <c r="Q53" s="63">
        <f t="shared" si="3"/>
        <v>0</v>
      </c>
      <c r="R53" s="62">
        <f t="shared" si="4"/>
        <v>0</v>
      </c>
      <c r="S53" s="66">
        <f t="shared" si="5"/>
        <v>0</v>
      </c>
      <c r="T53" s="7">
        <f>($I53='Team Results'!$L$4)+0</f>
        <v>0</v>
      </c>
      <c r="U53" s="7">
        <f t="shared" si="6"/>
        <v>0</v>
      </c>
      <c r="V53" s="7">
        <f t="shared" si="7"/>
        <v>0</v>
      </c>
      <c r="W53" s="66">
        <f t="shared" si="8"/>
        <v>0</v>
      </c>
    </row>
    <row r="54" spans="1:23" ht="15">
      <c r="A54" s="5" t="str">
        <f t="shared" si="9"/>
        <v/>
      </c>
      <c r="B54" s="5" t="str">
        <f t="shared" si="10"/>
        <v/>
      </c>
      <c r="C54" s="5">
        <v>2</v>
      </c>
      <c r="D54" s="764"/>
      <c r="E54" s="536"/>
      <c r="F54" s="529"/>
      <c r="G54" s="526">
        <f>IF('Form - Part 1'!$D$13="Yes",1,0)</f>
        <v>0</v>
      </c>
      <c r="H54" s="527">
        <v>8</v>
      </c>
      <c r="I54" s="561"/>
      <c r="J54" s="562"/>
      <c r="K54" s="567"/>
      <c r="L54" s="564"/>
      <c r="M54" s="563"/>
      <c r="N54" s="568"/>
      <c r="O54" s="570"/>
      <c r="P54" s="671">
        <f t="shared" si="2"/>
        <v>0</v>
      </c>
      <c r="Q54" s="63">
        <f t="shared" si="3"/>
        <v>0</v>
      </c>
      <c r="R54" s="62">
        <f t="shared" si="4"/>
        <v>0</v>
      </c>
      <c r="S54" s="66">
        <f t="shared" si="5"/>
        <v>0</v>
      </c>
      <c r="T54" s="7">
        <f>($I54='Team Results'!$L$4)+0</f>
        <v>0</v>
      </c>
      <c r="U54" s="7">
        <f t="shared" si="6"/>
        <v>0</v>
      </c>
      <c r="V54" s="7">
        <f t="shared" si="7"/>
        <v>0</v>
      </c>
      <c r="W54" s="66">
        <f t="shared" si="8"/>
        <v>0</v>
      </c>
    </row>
    <row r="55" spans="1:23" ht="15">
      <c r="A55" s="5" t="str">
        <f t="shared" si="9"/>
        <v/>
      </c>
      <c r="B55" s="5" t="str">
        <f t="shared" si="10"/>
        <v/>
      </c>
      <c r="C55" s="5">
        <v>2</v>
      </c>
      <c r="D55" s="764"/>
      <c r="E55" s="536"/>
      <c r="F55" s="529"/>
      <c r="G55" s="526">
        <f>IF('Form - Part 1'!$D$13="Yes",1,0)</f>
        <v>0</v>
      </c>
      <c r="H55" s="527">
        <v>9</v>
      </c>
      <c r="I55" s="561"/>
      <c r="J55" s="562"/>
      <c r="K55" s="563"/>
      <c r="L55" s="564"/>
      <c r="M55" s="563"/>
      <c r="N55" s="565"/>
      <c r="O55" s="570"/>
      <c r="P55" s="671">
        <f t="shared" si="2"/>
        <v>0</v>
      </c>
      <c r="Q55" s="63">
        <f t="shared" si="3"/>
        <v>0</v>
      </c>
      <c r="R55" s="62">
        <f t="shared" si="4"/>
        <v>0</v>
      </c>
      <c r="S55" s="66">
        <f t="shared" si="5"/>
        <v>0</v>
      </c>
      <c r="T55" s="7">
        <f>($I55='Team Results'!$L$4)+0</f>
        <v>0</v>
      </c>
      <c r="U55" s="7">
        <f t="shared" si="6"/>
        <v>0</v>
      </c>
      <c r="V55" s="7">
        <f t="shared" si="7"/>
        <v>0</v>
      </c>
      <c r="W55" s="66">
        <f t="shared" si="8"/>
        <v>0</v>
      </c>
    </row>
    <row r="56" spans="1:23" ht="15">
      <c r="A56" s="5" t="str">
        <f t="shared" si="9"/>
        <v/>
      </c>
      <c r="B56" s="5" t="str">
        <f t="shared" si="10"/>
        <v/>
      </c>
      <c r="C56" s="5">
        <v>2</v>
      </c>
      <c r="D56" s="764"/>
      <c r="E56" s="535"/>
      <c r="F56" s="529"/>
      <c r="G56" s="526">
        <f>IF('Form - Part 1'!$D$13="Yes",1,0)</f>
        <v>0</v>
      </c>
      <c r="H56" s="527">
        <v>10</v>
      </c>
      <c r="I56" s="561"/>
      <c r="J56" s="562"/>
      <c r="K56" s="567"/>
      <c r="L56" s="564"/>
      <c r="M56" s="563"/>
      <c r="N56" s="568"/>
      <c r="O56" s="570"/>
      <c r="P56" s="671">
        <f t="shared" si="2"/>
        <v>0</v>
      </c>
      <c r="Q56" s="63">
        <f t="shared" si="3"/>
        <v>0</v>
      </c>
      <c r="R56" s="62">
        <f t="shared" si="4"/>
        <v>0</v>
      </c>
      <c r="S56" s="66">
        <f t="shared" si="5"/>
        <v>0</v>
      </c>
      <c r="T56" s="7">
        <f>($I56='Team Results'!$L$4)+0</f>
        <v>0</v>
      </c>
      <c r="U56" s="7">
        <f t="shared" si="6"/>
        <v>0</v>
      </c>
      <c r="V56" s="7">
        <f t="shared" si="7"/>
        <v>0</v>
      </c>
      <c r="W56" s="66">
        <f t="shared" si="8"/>
        <v>0</v>
      </c>
    </row>
    <row r="57" spans="1:23" ht="15">
      <c r="A57" s="5" t="str">
        <f t="shared" si="9"/>
        <v/>
      </c>
      <c r="B57" s="5" t="str">
        <f t="shared" si="10"/>
        <v/>
      </c>
      <c r="C57" s="5">
        <v>2</v>
      </c>
      <c r="D57" s="764"/>
      <c r="E57" s="535"/>
      <c r="F57" s="529"/>
      <c r="G57" s="526">
        <f>IF('Form - Part 1'!$D$13="Yes",1,0)</f>
        <v>0</v>
      </c>
      <c r="H57" s="527">
        <v>11</v>
      </c>
      <c r="I57" s="561"/>
      <c r="J57" s="562"/>
      <c r="K57" s="563"/>
      <c r="L57" s="564"/>
      <c r="M57" s="563"/>
      <c r="N57" s="565"/>
      <c r="O57" s="570"/>
      <c r="P57" s="671">
        <f t="shared" si="2"/>
        <v>0</v>
      </c>
      <c r="Q57" s="63">
        <f t="shared" si="3"/>
        <v>0</v>
      </c>
      <c r="R57" s="62">
        <f t="shared" si="4"/>
        <v>0</v>
      </c>
      <c r="S57" s="66">
        <f t="shared" si="5"/>
        <v>0</v>
      </c>
      <c r="T57" s="7">
        <f>($I57='Team Results'!$L$4)+0</f>
        <v>0</v>
      </c>
      <c r="U57" s="7">
        <f t="shared" si="6"/>
        <v>0</v>
      </c>
      <c r="V57" s="7">
        <f t="shared" si="7"/>
        <v>0</v>
      </c>
      <c r="W57" s="66">
        <f t="shared" si="8"/>
        <v>0</v>
      </c>
    </row>
    <row r="58" spans="1:23" ht="15">
      <c r="A58" s="5" t="str">
        <f t="shared" si="9"/>
        <v/>
      </c>
      <c r="B58" s="5" t="str">
        <f t="shared" si="10"/>
        <v/>
      </c>
      <c r="C58" s="5">
        <v>2</v>
      </c>
      <c r="D58" s="764"/>
      <c r="E58" s="535"/>
      <c r="F58" s="529"/>
      <c r="G58" s="526">
        <f>IF('Form - Part 1'!$D$13="Yes",1,0)</f>
        <v>0</v>
      </c>
      <c r="H58" s="527">
        <v>12</v>
      </c>
      <c r="I58" s="561"/>
      <c r="J58" s="562"/>
      <c r="K58" s="567"/>
      <c r="L58" s="564"/>
      <c r="M58" s="563"/>
      <c r="N58" s="568"/>
      <c r="O58" s="570"/>
      <c r="P58" s="671">
        <f t="shared" si="2"/>
        <v>0</v>
      </c>
      <c r="Q58" s="63">
        <f t="shared" si="3"/>
        <v>0</v>
      </c>
      <c r="R58" s="62">
        <f t="shared" si="4"/>
        <v>0</v>
      </c>
      <c r="S58" s="66">
        <f t="shared" si="5"/>
        <v>0</v>
      </c>
      <c r="T58" s="7">
        <f>($I58='Team Results'!$L$4)+0</f>
        <v>0</v>
      </c>
      <c r="U58" s="7">
        <f t="shared" si="6"/>
        <v>0</v>
      </c>
      <c r="V58" s="7">
        <f t="shared" si="7"/>
        <v>0</v>
      </c>
      <c r="W58" s="66">
        <f t="shared" si="8"/>
        <v>0</v>
      </c>
    </row>
    <row r="59" spans="1:23" ht="15">
      <c r="A59" s="5" t="str">
        <f t="shared" si="9"/>
        <v/>
      </c>
      <c r="B59" s="5" t="str">
        <f t="shared" si="10"/>
        <v/>
      </c>
      <c r="C59" s="5">
        <v>2</v>
      </c>
      <c r="D59" s="764"/>
      <c r="E59" s="535"/>
      <c r="F59" s="529"/>
      <c r="G59" s="526">
        <f>IF('Form - Part 1'!$D$13="Yes",1,0)</f>
        <v>0</v>
      </c>
      <c r="H59" s="527">
        <v>13</v>
      </c>
      <c r="I59" s="561"/>
      <c r="J59" s="562"/>
      <c r="K59" s="563"/>
      <c r="L59" s="564"/>
      <c r="M59" s="563"/>
      <c r="N59" s="565"/>
      <c r="O59" s="570"/>
      <c r="P59" s="671">
        <f t="shared" si="2"/>
        <v>0</v>
      </c>
      <c r="Q59" s="63">
        <f t="shared" si="3"/>
        <v>0</v>
      </c>
      <c r="R59" s="62">
        <f t="shared" si="4"/>
        <v>0</v>
      </c>
      <c r="S59" s="66">
        <f t="shared" si="5"/>
        <v>0</v>
      </c>
      <c r="T59" s="7">
        <f>($I59='Team Results'!$L$4)+0</f>
        <v>0</v>
      </c>
      <c r="U59" s="7">
        <f t="shared" si="6"/>
        <v>0</v>
      </c>
      <c r="V59" s="7">
        <f t="shared" si="7"/>
        <v>0</v>
      </c>
      <c r="W59" s="66">
        <f t="shared" si="8"/>
        <v>0</v>
      </c>
    </row>
    <row r="60" spans="1:23" ht="15">
      <c r="A60" s="5" t="str">
        <f t="shared" si="9"/>
        <v/>
      </c>
      <c r="B60" s="5" t="str">
        <f t="shared" si="10"/>
        <v/>
      </c>
      <c r="C60" s="5">
        <v>2</v>
      </c>
      <c r="D60" s="764"/>
      <c r="E60" s="536"/>
      <c r="F60" s="529"/>
      <c r="G60" s="526">
        <f>IF('Form - Part 1'!$D$13="Yes",1,0)</f>
        <v>0</v>
      </c>
      <c r="H60" s="527">
        <v>14</v>
      </c>
      <c r="I60" s="561"/>
      <c r="J60" s="562"/>
      <c r="K60" s="567"/>
      <c r="L60" s="564"/>
      <c r="M60" s="563"/>
      <c r="N60" s="568"/>
      <c r="O60" s="570"/>
      <c r="P60" s="671">
        <f t="shared" si="2"/>
        <v>0</v>
      </c>
      <c r="Q60" s="63">
        <f t="shared" si="3"/>
        <v>0</v>
      </c>
      <c r="R60" s="62">
        <f t="shared" si="4"/>
        <v>0</v>
      </c>
      <c r="S60" s="66">
        <f t="shared" si="5"/>
        <v>0</v>
      </c>
      <c r="T60" s="7">
        <f>($I60='Team Results'!$L$4)+0</f>
        <v>0</v>
      </c>
      <c r="U60" s="7">
        <f t="shared" si="6"/>
        <v>0</v>
      </c>
      <c r="V60" s="7">
        <f t="shared" si="7"/>
        <v>0</v>
      </c>
      <c r="W60" s="66">
        <f t="shared" si="8"/>
        <v>0</v>
      </c>
    </row>
    <row r="61" spans="1:23" ht="15">
      <c r="A61" s="5" t="str">
        <f t="shared" si="9"/>
        <v/>
      </c>
      <c r="B61" s="5" t="str">
        <f t="shared" si="10"/>
        <v/>
      </c>
      <c r="C61" s="5">
        <v>2</v>
      </c>
      <c r="D61" s="764"/>
      <c r="E61" s="536"/>
      <c r="F61" s="529"/>
      <c r="G61" s="526">
        <f>IF('Form - Part 1'!$D$13="Yes",1,0)</f>
        <v>0</v>
      </c>
      <c r="H61" s="527">
        <v>15</v>
      </c>
      <c r="I61" s="561"/>
      <c r="J61" s="562"/>
      <c r="K61" s="567"/>
      <c r="L61" s="564"/>
      <c r="M61" s="563"/>
      <c r="N61" s="568"/>
      <c r="O61" s="570"/>
      <c r="P61" s="671">
        <f t="shared" si="2"/>
        <v>0</v>
      </c>
      <c r="Q61" s="63">
        <f t="shared" si="3"/>
        <v>0</v>
      </c>
      <c r="R61" s="62">
        <f t="shared" si="4"/>
        <v>0</v>
      </c>
      <c r="S61" s="66">
        <f t="shared" si="5"/>
        <v>0</v>
      </c>
      <c r="T61" s="7">
        <f>($I61='Team Results'!$L$4)+0</f>
        <v>0</v>
      </c>
      <c r="U61" s="7">
        <f t="shared" si="6"/>
        <v>0</v>
      </c>
      <c r="V61" s="7">
        <f t="shared" si="7"/>
        <v>0</v>
      </c>
      <c r="W61" s="66">
        <f t="shared" si="8"/>
        <v>0</v>
      </c>
    </row>
    <row r="62" spans="1:23" ht="15">
      <c r="A62" s="5" t="str">
        <f t="shared" si="9"/>
        <v/>
      </c>
      <c r="B62" s="5" t="str">
        <f t="shared" si="10"/>
        <v/>
      </c>
      <c r="C62" s="5">
        <v>2</v>
      </c>
      <c r="D62" s="764"/>
      <c r="E62" s="536"/>
      <c r="F62" s="529"/>
      <c r="G62" s="526">
        <f>IF('Form - Part 1'!$D$13="Yes",1,0)</f>
        <v>0</v>
      </c>
      <c r="H62" s="527">
        <v>16</v>
      </c>
      <c r="I62" s="561"/>
      <c r="J62" s="562"/>
      <c r="K62" s="567"/>
      <c r="L62" s="564"/>
      <c r="M62" s="563"/>
      <c r="N62" s="568"/>
      <c r="O62" s="570"/>
      <c r="P62" s="671">
        <f t="shared" si="2"/>
        <v>0</v>
      </c>
      <c r="Q62" s="63">
        <f t="shared" si="3"/>
        <v>0</v>
      </c>
      <c r="R62" s="62">
        <f t="shared" si="4"/>
        <v>0</v>
      </c>
      <c r="S62" s="66">
        <f t="shared" si="5"/>
        <v>0</v>
      </c>
      <c r="T62" s="7">
        <f>($I62='Team Results'!$L$4)+0</f>
        <v>0</v>
      </c>
      <c r="U62" s="7">
        <f t="shared" si="6"/>
        <v>0</v>
      </c>
      <c r="V62" s="7">
        <f t="shared" si="7"/>
        <v>0</v>
      </c>
      <c r="W62" s="66">
        <f t="shared" si="8"/>
        <v>0</v>
      </c>
    </row>
    <row r="63" spans="1:23" ht="15">
      <c r="A63" s="5" t="str">
        <f t="shared" si="9"/>
        <v/>
      </c>
      <c r="B63" s="5" t="str">
        <f t="shared" si="10"/>
        <v/>
      </c>
      <c r="C63" s="5">
        <v>2</v>
      </c>
      <c r="D63" s="764"/>
      <c r="E63" s="535"/>
      <c r="F63" s="529"/>
      <c r="G63" s="526">
        <f>IF('Form - Part 1'!$D$13="Yes",1,0)</f>
        <v>0</v>
      </c>
      <c r="H63" s="527">
        <v>17</v>
      </c>
      <c r="I63" s="561"/>
      <c r="J63" s="562"/>
      <c r="K63" s="563"/>
      <c r="L63" s="564"/>
      <c r="M63" s="563"/>
      <c r="N63" s="565"/>
      <c r="O63" s="570"/>
      <c r="P63" s="671">
        <f t="shared" si="2"/>
        <v>0</v>
      </c>
      <c r="Q63" s="63">
        <f t="shared" si="3"/>
        <v>0</v>
      </c>
      <c r="R63" s="62">
        <f t="shared" si="4"/>
        <v>0</v>
      </c>
      <c r="S63" s="66">
        <f t="shared" si="5"/>
        <v>0</v>
      </c>
      <c r="T63" s="7">
        <f>($I63='Team Results'!$L$4)+0</f>
        <v>0</v>
      </c>
      <c r="U63" s="7">
        <f t="shared" si="6"/>
        <v>0</v>
      </c>
      <c r="V63" s="7">
        <f t="shared" si="7"/>
        <v>0</v>
      </c>
      <c r="W63" s="66">
        <f t="shared" si="8"/>
        <v>0</v>
      </c>
    </row>
    <row r="64" spans="1:23" ht="15">
      <c r="A64" s="5" t="str">
        <f t="shared" si="9"/>
        <v/>
      </c>
      <c r="B64" s="5" t="str">
        <f t="shared" si="10"/>
        <v/>
      </c>
      <c r="C64" s="5">
        <v>2</v>
      </c>
      <c r="D64" s="764"/>
      <c r="E64" s="535"/>
      <c r="F64" s="529"/>
      <c r="G64" s="526">
        <f>IF('Form - Part 1'!$D$13="Yes",1,0)</f>
        <v>0</v>
      </c>
      <c r="H64" s="527">
        <v>18</v>
      </c>
      <c r="I64" s="561"/>
      <c r="J64" s="562"/>
      <c r="K64" s="563"/>
      <c r="L64" s="564"/>
      <c r="M64" s="563"/>
      <c r="N64" s="565"/>
      <c r="O64" s="570"/>
      <c r="P64" s="671">
        <f t="shared" si="2"/>
        <v>0</v>
      </c>
      <c r="Q64" s="63">
        <f t="shared" si="3"/>
        <v>0</v>
      </c>
      <c r="R64" s="62">
        <f t="shared" si="4"/>
        <v>0</v>
      </c>
      <c r="S64" s="66">
        <f t="shared" si="5"/>
        <v>0</v>
      </c>
      <c r="T64" s="7">
        <f>($I64='Team Results'!$L$4)+0</f>
        <v>0</v>
      </c>
      <c r="U64" s="7">
        <f t="shared" si="6"/>
        <v>0</v>
      </c>
      <c r="V64" s="7">
        <f t="shared" si="7"/>
        <v>0</v>
      </c>
      <c r="W64" s="66">
        <f t="shared" si="8"/>
        <v>0</v>
      </c>
    </row>
    <row r="65" spans="1:23" ht="15">
      <c r="A65" s="5" t="str">
        <f t="shared" si="9"/>
        <v/>
      </c>
      <c r="B65" s="5" t="str">
        <f t="shared" si="10"/>
        <v/>
      </c>
      <c r="C65" s="5">
        <v>2</v>
      </c>
      <c r="D65" s="764"/>
      <c r="E65" s="536"/>
      <c r="F65" s="529"/>
      <c r="G65" s="526">
        <f>IF('Form - Part 1'!$D$13="Yes",1,0)</f>
        <v>0</v>
      </c>
      <c r="H65" s="527">
        <v>19</v>
      </c>
      <c r="I65" s="561"/>
      <c r="J65" s="562"/>
      <c r="K65" s="567"/>
      <c r="L65" s="564"/>
      <c r="M65" s="563"/>
      <c r="N65" s="568"/>
      <c r="O65" s="570"/>
      <c r="P65" s="671">
        <f t="shared" si="2"/>
        <v>0</v>
      </c>
      <c r="Q65" s="63">
        <f t="shared" si="3"/>
        <v>0</v>
      </c>
      <c r="R65" s="62">
        <f t="shared" si="4"/>
        <v>0</v>
      </c>
      <c r="S65" s="66">
        <f t="shared" si="5"/>
        <v>0</v>
      </c>
      <c r="T65" s="7">
        <f>($I65='Team Results'!$L$4)+0</f>
        <v>0</v>
      </c>
      <c r="U65" s="7">
        <f t="shared" si="6"/>
        <v>0</v>
      </c>
      <c r="V65" s="7">
        <f t="shared" si="7"/>
        <v>0</v>
      </c>
      <c r="W65" s="66">
        <f t="shared" si="8"/>
        <v>0</v>
      </c>
    </row>
    <row r="66" spans="1:23" ht="15">
      <c r="A66" s="5" t="str">
        <f t="shared" si="9"/>
        <v/>
      </c>
      <c r="B66" s="5" t="str">
        <f t="shared" si="10"/>
        <v/>
      </c>
      <c r="C66" s="5">
        <v>2</v>
      </c>
      <c r="D66" s="764"/>
      <c r="E66" s="536"/>
      <c r="F66" s="529"/>
      <c r="G66" s="526">
        <f>IF('Form - Part 1'!$D$13="Yes",1,0)</f>
        <v>0</v>
      </c>
      <c r="H66" s="527">
        <v>20</v>
      </c>
      <c r="I66" s="561"/>
      <c r="J66" s="562"/>
      <c r="K66" s="563"/>
      <c r="L66" s="564"/>
      <c r="M66" s="563"/>
      <c r="N66" s="568"/>
      <c r="O66" s="570"/>
      <c r="P66" s="671">
        <f t="shared" si="2"/>
        <v>0</v>
      </c>
      <c r="Q66" s="63">
        <f t="shared" si="3"/>
        <v>0</v>
      </c>
      <c r="R66" s="62">
        <f t="shared" si="4"/>
        <v>0</v>
      </c>
      <c r="S66" s="66">
        <f t="shared" si="5"/>
        <v>0</v>
      </c>
      <c r="T66" s="7">
        <f>($I66='Team Results'!$L$4)+0</f>
        <v>0</v>
      </c>
      <c r="U66" s="7">
        <f t="shared" si="6"/>
        <v>0</v>
      </c>
      <c r="V66" s="7">
        <f t="shared" si="7"/>
        <v>0</v>
      </c>
      <c r="W66" s="66">
        <f t="shared" si="8"/>
        <v>0</v>
      </c>
    </row>
    <row r="67" spans="1:23" ht="15">
      <c r="A67" s="5" t="str">
        <f t="shared" si="9"/>
        <v/>
      </c>
      <c r="B67" s="5" t="str">
        <f t="shared" si="10"/>
        <v/>
      </c>
      <c r="C67" s="5">
        <v>2</v>
      </c>
      <c r="D67" s="764"/>
      <c r="E67" s="536"/>
      <c r="F67" s="529"/>
      <c r="G67" s="526">
        <f>IF('Form - Part 1'!$D$13="Yes",1,0)</f>
        <v>0</v>
      </c>
      <c r="H67" s="527">
        <v>21</v>
      </c>
      <c r="I67" s="561"/>
      <c r="J67" s="562"/>
      <c r="K67" s="567"/>
      <c r="L67" s="564"/>
      <c r="M67" s="563"/>
      <c r="N67" s="568"/>
      <c r="O67" s="570"/>
      <c r="P67" s="671">
        <f t="shared" si="2"/>
        <v>0</v>
      </c>
      <c r="Q67" s="63">
        <f t="shared" si="3"/>
        <v>0</v>
      </c>
      <c r="R67" s="62">
        <f t="shared" si="4"/>
        <v>0</v>
      </c>
      <c r="S67" s="66">
        <f t="shared" si="5"/>
        <v>0</v>
      </c>
      <c r="T67" s="7">
        <f>($I67='Team Results'!$L$4)+0</f>
        <v>0</v>
      </c>
      <c r="U67" s="7">
        <f t="shared" si="6"/>
        <v>0</v>
      </c>
      <c r="V67" s="7">
        <f t="shared" si="7"/>
        <v>0</v>
      </c>
      <c r="W67" s="66">
        <f t="shared" si="8"/>
        <v>0</v>
      </c>
    </row>
    <row r="68" spans="1:23" ht="15">
      <c r="A68" s="5" t="str">
        <f t="shared" si="9"/>
        <v/>
      </c>
      <c r="B68" s="5" t="str">
        <f t="shared" si="10"/>
        <v/>
      </c>
      <c r="C68" s="5">
        <v>2</v>
      </c>
      <c r="D68" s="764"/>
      <c r="E68" s="535"/>
      <c r="F68" s="529"/>
      <c r="G68" s="526">
        <f>IF('Form - Part 1'!$D$13="Yes",1,0)</f>
        <v>0</v>
      </c>
      <c r="H68" s="527">
        <v>22</v>
      </c>
      <c r="I68" s="561"/>
      <c r="J68" s="562"/>
      <c r="K68" s="563"/>
      <c r="L68" s="564"/>
      <c r="M68" s="563"/>
      <c r="N68" s="565"/>
      <c r="O68" s="570"/>
      <c r="P68" s="671">
        <f t="shared" si="2"/>
        <v>0</v>
      </c>
      <c r="Q68" s="63">
        <f t="shared" si="3"/>
        <v>0</v>
      </c>
      <c r="R68" s="62">
        <f t="shared" si="4"/>
        <v>0</v>
      </c>
      <c r="S68" s="66">
        <f t="shared" si="5"/>
        <v>0</v>
      </c>
      <c r="T68" s="7">
        <f>($I68='Team Results'!$L$4)+0</f>
        <v>0</v>
      </c>
      <c r="U68" s="7">
        <f t="shared" si="6"/>
        <v>0</v>
      </c>
      <c r="V68" s="7">
        <f t="shared" si="7"/>
        <v>0</v>
      </c>
      <c r="W68" s="66">
        <f t="shared" si="8"/>
        <v>0</v>
      </c>
    </row>
    <row r="69" spans="1:23" ht="15">
      <c r="A69" s="5" t="str">
        <f t="shared" si="9"/>
        <v/>
      </c>
      <c r="B69" s="5" t="str">
        <f t="shared" si="10"/>
        <v/>
      </c>
      <c r="C69" s="5">
        <v>2</v>
      </c>
      <c r="D69" s="764"/>
      <c r="E69" s="535"/>
      <c r="F69" s="529"/>
      <c r="G69" s="526">
        <f>IF('Form - Part 1'!$D$13="Yes",1,0)</f>
        <v>0</v>
      </c>
      <c r="H69" s="527">
        <v>23</v>
      </c>
      <c r="I69" s="561"/>
      <c r="J69" s="562"/>
      <c r="K69" s="563"/>
      <c r="L69" s="564"/>
      <c r="M69" s="563"/>
      <c r="N69" s="565"/>
      <c r="O69" s="570"/>
      <c r="P69" s="671">
        <f t="shared" si="2"/>
        <v>0</v>
      </c>
      <c r="Q69" s="63">
        <f t="shared" si="3"/>
        <v>0</v>
      </c>
      <c r="R69" s="62">
        <f t="shared" si="4"/>
        <v>0</v>
      </c>
      <c r="S69" s="66">
        <f t="shared" si="5"/>
        <v>0</v>
      </c>
      <c r="T69" s="7">
        <f>($I69='Team Results'!$L$4)+0</f>
        <v>0</v>
      </c>
      <c r="U69" s="7">
        <f t="shared" si="6"/>
        <v>0</v>
      </c>
      <c r="V69" s="7">
        <f t="shared" si="7"/>
        <v>0</v>
      </c>
      <c r="W69" s="66">
        <f t="shared" si="8"/>
        <v>0</v>
      </c>
    </row>
    <row r="70" spans="1:23" ht="15">
      <c r="A70" s="5" t="str">
        <f t="shared" si="9"/>
        <v/>
      </c>
      <c r="B70" s="5" t="str">
        <f t="shared" si="10"/>
        <v/>
      </c>
      <c r="C70" s="5">
        <v>2</v>
      </c>
      <c r="D70" s="764"/>
      <c r="E70" s="536"/>
      <c r="F70" s="529"/>
      <c r="G70" s="526">
        <f>IF('Form - Part 1'!$D$13="Yes",1,0)</f>
        <v>0</v>
      </c>
      <c r="H70" s="527">
        <v>24</v>
      </c>
      <c r="I70" s="561"/>
      <c r="J70" s="562"/>
      <c r="K70" s="567"/>
      <c r="L70" s="564"/>
      <c r="M70" s="563"/>
      <c r="N70" s="568"/>
      <c r="O70" s="570"/>
      <c r="P70" s="671">
        <f t="shared" si="2"/>
        <v>0</v>
      </c>
      <c r="Q70" s="63">
        <f t="shared" si="3"/>
        <v>0</v>
      </c>
      <c r="R70" s="62">
        <f t="shared" si="4"/>
        <v>0</v>
      </c>
      <c r="S70" s="66">
        <f t="shared" si="5"/>
        <v>0</v>
      </c>
      <c r="T70" s="7">
        <f>($I70='Team Results'!$L$4)+0</f>
        <v>0</v>
      </c>
      <c r="U70" s="7">
        <f t="shared" si="6"/>
        <v>0</v>
      </c>
      <c r="V70" s="7">
        <f t="shared" si="7"/>
        <v>0</v>
      </c>
      <c r="W70" s="66">
        <f t="shared" si="8"/>
        <v>0</v>
      </c>
    </row>
    <row r="71" spans="1:23" ht="15">
      <c r="A71" s="5" t="str">
        <f t="shared" si="9"/>
        <v/>
      </c>
      <c r="B71" s="5" t="str">
        <f t="shared" si="10"/>
        <v/>
      </c>
      <c r="C71" s="5">
        <v>2</v>
      </c>
      <c r="D71" s="764"/>
      <c r="E71" s="535"/>
      <c r="F71" s="529"/>
      <c r="G71" s="526">
        <f>IF('Form - Part 1'!$D$13="Yes",1,0)</f>
        <v>0</v>
      </c>
      <c r="H71" s="527">
        <v>25</v>
      </c>
      <c r="I71" s="561"/>
      <c r="J71" s="562"/>
      <c r="K71" s="563"/>
      <c r="L71" s="564"/>
      <c r="M71" s="563"/>
      <c r="N71" s="565"/>
      <c r="O71" s="570"/>
      <c r="P71" s="671">
        <f t="shared" ref="P71:P134" si="11">COUNTA(J71:N71)</f>
        <v>0</v>
      </c>
      <c r="Q71" s="63">
        <f t="shared" ref="Q71:Q134" si="12">COUNTIF(J71:N71,"Yes")</f>
        <v>0</v>
      </c>
      <c r="R71" s="62">
        <f t="shared" ref="R71:R134" si="13">IF(Q71 =5, 1,0)</f>
        <v>0</v>
      </c>
      <c r="S71" s="66">
        <f t="shared" ref="S71:S134" si="14">IF(G71+P71&gt;1,1,0)</f>
        <v>0</v>
      </c>
      <c r="T71" s="7">
        <f>($I71='Team Results'!$L$4)+0</f>
        <v>0</v>
      </c>
      <c r="U71" s="7">
        <f t="shared" ref="U71:U134" si="15">IF(T71=1,Q71,0)</f>
        <v>0</v>
      </c>
      <c r="V71" s="7">
        <f t="shared" ref="V71:V134" si="16">IF(T71=1,R71,0)</f>
        <v>0</v>
      </c>
      <c r="W71" s="66">
        <f t="shared" ref="W71:W134" si="17">IF(T71=1,S71,0)</f>
        <v>0</v>
      </c>
    </row>
    <row r="72" spans="1:23" ht="15">
      <c r="A72" s="5" t="str">
        <f t="shared" si="9"/>
        <v/>
      </c>
      <c r="B72" s="5" t="str">
        <f t="shared" si="10"/>
        <v/>
      </c>
      <c r="C72" s="5">
        <v>2</v>
      </c>
      <c r="D72" s="764"/>
      <c r="E72" s="535"/>
      <c r="F72" s="529"/>
      <c r="G72" s="526">
        <f>IF('Form - Part 1'!$D$13="Yes",1,0)</f>
        <v>0</v>
      </c>
      <c r="H72" s="527">
        <v>26</v>
      </c>
      <c r="I72" s="561"/>
      <c r="J72" s="562"/>
      <c r="K72" s="563"/>
      <c r="L72" s="564"/>
      <c r="M72" s="563"/>
      <c r="N72" s="565"/>
      <c r="O72" s="570"/>
      <c r="P72" s="671">
        <f t="shared" si="11"/>
        <v>0</v>
      </c>
      <c r="Q72" s="63">
        <f t="shared" si="12"/>
        <v>0</v>
      </c>
      <c r="R72" s="62">
        <f t="shared" si="13"/>
        <v>0</v>
      </c>
      <c r="S72" s="66">
        <f t="shared" si="14"/>
        <v>0</v>
      </c>
      <c r="T72" s="7">
        <f>($I72='Team Results'!$L$4)+0</f>
        <v>0</v>
      </c>
      <c r="U72" s="7">
        <f t="shared" si="15"/>
        <v>0</v>
      </c>
      <c r="V72" s="7">
        <f t="shared" si="16"/>
        <v>0</v>
      </c>
      <c r="W72" s="66">
        <f t="shared" si="17"/>
        <v>0</v>
      </c>
    </row>
    <row r="73" spans="1:23" ht="15">
      <c r="A73" s="5" t="str">
        <f t="shared" si="9"/>
        <v/>
      </c>
      <c r="B73" s="5" t="str">
        <f t="shared" si="10"/>
        <v/>
      </c>
      <c r="C73" s="5">
        <v>2</v>
      </c>
      <c r="D73" s="764"/>
      <c r="E73" s="535"/>
      <c r="F73" s="529"/>
      <c r="G73" s="526">
        <f>IF('Form - Part 1'!$D$13="Yes",1,0)</f>
        <v>0</v>
      </c>
      <c r="H73" s="527">
        <v>27</v>
      </c>
      <c r="I73" s="561"/>
      <c r="J73" s="562"/>
      <c r="K73" s="563"/>
      <c r="L73" s="564"/>
      <c r="M73" s="563"/>
      <c r="N73" s="565"/>
      <c r="O73" s="570"/>
      <c r="P73" s="671">
        <f t="shared" si="11"/>
        <v>0</v>
      </c>
      <c r="Q73" s="63">
        <f t="shared" si="12"/>
        <v>0</v>
      </c>
      <c r="R73" s="62">
        <f t="shared" si="13"/>
        <v>0</v>
      </c>
      <c r="S73" s="66">
        <f t="shared" si="14"/>
        <v>0</v>
      </c>
      <c r="T73" s="7">
        <f>($I73='Team Results'!$L$4)+0</f>
        <v>0</v>
      </c>
      <c r="U73" s="7">
        <f t="shared" si="15"/>
        <v>0</v>
      </c>
      <c r="V73" s="7">
        <f t="shared" si="16"/>
        <v>0</v>
      </c>
      <c r="W73" s="66">
        <f t="shared" si="17"/>
        <v>0</v>
      </c>
    </row>
    <row r="74" spans="1:23" ht="15">
      <c r="A74" s="5" t="str">
        <f t="shared" si="9"/>
        <v/>
      </c>
      <c r="B74" s="5" t="str">
        <f t="shared" si="10"/>
        <v/>
      </c>
      <c r="C74" s="5">
        <v>2</v>
      </c>
      <c r="D74" s="764"/>
      <c r="E74" s="536"/>
      <c r="F74" s="529"/>
      <c r="G74" s="526">
        <f>IF('Form - Part 1'!$D$13="Yes",1,0)</f>
        <v>0</v>
      </c>
      <c r="H74" s="527">
        <v>28</v>
      </c>
      <c r="I74" s="561"/>
      <c r="J74" s="562"/>
      <c r="K74" s="567"/>
      <c r="L74" s="564"/>
      <c r="M74" s="563"/>
      <c r="N74" s="568"/>
      <c r="O74" s="570"/>
      <c r="P74" s="671">
        <f t="shared" si="11"/>
        <v>0</v>
      </c>
      <c r="Q74" s="63">
        <f t="shared" si="12"/>
        <v>0</v>
      </c>
      <c r="R74" s="62">
        <f t="shared" si="13"/>
        <v>0</v>
      </c>
      <c r="S74" s="66">
        <f t="shared" si="14"/>
        <v>0</v>
      </c>
      <c r="T74" s="7">
        <f>($I74='Team Results'!$L$4)+0</f>
        <v>0</v>
      </c>
      <c r="U74" s="7">
        <f t="shared" si="15"/>
        <v>0</v>
      </c>
      <c r="V74" s="7">
        <f t="shared" si="16"/>
        <v>0</v>
      </c>
      <c r="W74" s="66">
        <f t="shared" si="17"/>
        <v>0</v>
      </c>
    </row>
    <row r="75" spans="1:23" ht="15">
      <c r="A75" s="5" t="str">
        <f t="shared" si="9"/>
        <v/>
      </c>
      <c r="B75" s="5" t="str">
        <f t="shared" si="10"/>
        <v/>
      </c>
      <c r="C75" s="5">
        <v>2</v>
      </c>
      <c r="D75" s="764"/>
      <c r="E75" s="536"/>
      <c r="F75" s="529"/>
      <c r="G75" s="526">
        <f>IF('Form - Part 1'!$D$13="Yes",1,0)</f>
        <v>0</v>
      </c>
      <c r="H75" s="527">
        <v>29</v>
      </c>
      <c r="I75" s="561"/>
      <c r="J75" s="562"/>
      <c r="K75" s="567"/>
      <c r="L75" s="564"/>
      <c r="M75" s="563"/>
      <c r="N75" s="568"/>
      <c r="O75" s="570"/>
      <c r="P75" s="671">
        <f t="shared" si="11"/>
        <v>0</v>
      </c>
      <c r="Q75" s="63">
        <f t="shared" si="12"/>
        <v>0</v>
      </c>
      <c r="R75" s="62">
        <f t="shared" si="13"/>
        <v>0</v>
      </c>
      <c r="S75" s="66">
        <f t="shared" si="14"/>
        <v>0</v>
      </c>
      <c r="T75" s="7">
        <f>($I75='Team Results'!$L$4)+0</f>
        <v>0</v>
      </c>
      <c r="U75" s="7">
        <f t="shared" si="15"/>
        <v>0</v>
      </c>
      <c r="V75" s="7">
        <f t="shared" si="16"/>
        <v>0</v>
      </c>
      <c r="W75" s="66">
        <f t="shared" si="17"/>
        <v>0</v>
      </c>
    </row>
    <row r="76" spans="1:23" ht="15">
      <c r="A76" s="5" t="str">
        <f t="shared" si="9"/>
        <v/>
      </c>
      <c r="B76" s="5" t="str">
        <f t="shared" si="10"/>
        <v/>
      </c>
      <c r="C76" s="5">
        <v>2</v>
      </c>
      <c r="D76" s="764"/>
      <c r="E76" s="535"/>
      <c r="F76" s="529"/>
      <c r="G76" s="526">
        <f>IF('Form - Part 1'!$D$13="Yes",1,0)</f>
        <v>0</v>
      </c>
      <c r="H76" s="527">
        <v>30</v>
      </c>
      <c r="I76" s="561"/>
      <c r="J76" s="562"/>
      <c r="K76" s="563"/>
      <c r="L76" s="564"/>
      <c r="M76" s="563"/>
      <c r="N76" s="565"/>
      <c r="O76" s="570"/>
      <c r="P76" s="671">
        <f t="shared" si="11"/>
        <v>0</v>
      </c>
      <c r="Q76" s="63">
        <f t="shared" si="12"/>
        <v>0</v>
      </c>
      <c r="R76" s="62">
        <f t="shared" si="13"/>
        <v>0</v>
      </c>
      <c r="S76" s="66">
        <f t="shared" si="14"/>
        <v>0</v>
      </c>
      <c r="T76" s="7">
        <f>($I76='Team Results'!$L$4)+0</f>
        <v>0</v>
      </c>
      <c r="U76" s="7">
        <f t="shared" si="15"/>
        <v>0</v>
      </c>
      <c r="V76" s="7">
        <f t="shared" si="16"/>
        <v>0</v>
      </c>
      <c r="W76" s="66">
        <f t="shared" si="17"/>
        <v>0</v>
      </c>
    </row>
    <row r="77" spans="1:23" ht="15">
      <c r="A77" s="5" t="str">
        <f t="shared" si="9"/>
        <v/>
      </c>
      <c r="B77" s="5" t="str">
        <f t="shared" si="10"/>
        <v/>
      </c>
      <c r="C77" s="5">
        <v>2</v>
      </c>
      <c r="D77" s="764"/>
      <c r="E77" s="535"/>
      <c r="F77" s="529"/>
      <c r="G77" s="526">
        <f>IF('Form - Part 1'!$D$13="Yes",1,0)</f>
        <v>0</v>
      </c>
      <c r="H77" s="527">
        <v>31</v>
      </c>
      <c r="I77" s="561"/>
      <c r="J77" s="562"/>
      <c r="K77" s="563"/>
      <c r="L77" s="564"/>
      <c r="M77" s="563"/>
      <c r="N77" s="565"/>
      <c r="O77" s="570"/>
      <c r="P77" s="671">
        <f t="shared" si="11"/>
        <v>0</v>
      </c>
      <c r="Q77" s="63">
        <f t="shared" si="12"/>
        <v>0</v>
      </c>
      <c r="R77" s="62">
        <f t="shared" si="13"/>
        <v>0</v>
      </c>
      <c r="S77" s="66">
        <f t="shared" si="14"/>
        <v>0</v>
      </c>
      <c r="T77" s="7">
        <f>($I77='Team Results'!$L$4)+0</f>
        <v>0</v>
      </c>
      <c r="U77" s="7">
        <f t="shared" si="15"/>
        <v>0</v>
      </c>
      <c r="V77" s="7">
        <f t="shared" si="16"/>
        <v>0</v>
      </c>
      <c r="W77" s="66">
        <f t="shared" si="17"/>
        <v>0</v>
      </c>
    </row>
    <row r="78" spans="1:23" ht="15">
      <c r="A78" s="5" t="str">
        <f t="shared" si="9"/>
        <v/>
      </c>
      <c r="B78" s="5" t="str">
        <f t="shared" si="10"/>
        <v/>
      </c>
      <c r="C78" s="5">
        <v>2</v>
      </c>
      <c r="D78" s="764"/>
      <c r="E78" s="535"/>
      <c r="F78" s="529"/>
      <c r="G78" s="526">
        <f>IF('Form - Part 1'!$D$13="Yes",1,0)</f>
        <v>0</v>
      </c>
      <c r="H78" s="527">
        <v>32</v>
      </c>
      <c r="I78" s="561"/>
      <c r="J78" s="562"/>
      <c r="K78" s="563"/>
      <c r="L78" s="564"/>
      <c r="M78" s="563"/>
      <c r="N78" s="565"/>
      <c r="O78" s="570"/>
      <c r="P78" s="671">
        <f t="shared" si="11"/>
        <v>0</v>
      </c>
      <c r="Q78" s="63">
        <f t="shared" si="12"/>
        <v>0</v>
      </c>
      <c r="R78" s="62">
        <f t="shared" si="13"/>
        <v>0</v>
      </c>
      <c r="S78" s="66">
        <f t="shared" si="14"/>
        <v>0</v>
      </c>
      <c r="T78" s="7">
        <f>($I78='Team Results'!$L$4)+0</f>
        <v>0</v>
      </c>
      <c r="U78" s="7">
        <f t="shared" si="15"/>
        <v>0</v>
      </c>
      <c r="V78" s="7">
        <f t="shared" si="16"/>
        <v>0</v>
      </c>
      <c r="W78" s="66">
        <f t="shared" si="17"/>
        <v>0</v>
      </c>
    </row>
    <row r="79" spans="1:23" ht="15">
      <c r="A79" s="5" t="str">
        <f t="shared" si="9"/>
        <v/>
      </c>
      <c r="B79" s="5" t="str">
        <f t="shared" si="10"/>
        <v/>
      </c>
      <c r="C79" s="5">
        <v>2</v>
      </c>
      <c r="D79" s="764"/>
      <c r="E79" s="535"/>
      <c r="F79" s="529"/>
      <c r="G79" s="526">
        <f>IF('Form - Part 1'!$D$13="Yes",1,0)</f>
        <v>0</v>
      </c>
      <c r="H79" s="527">
        <v>33</v>
      </c>
      <c r="I79" s="561"/>
      <c r="J79" s="562"/>
      <c r="K79" s="563"/>
      <c r="L79" s="564"/>
      <c r="M79" s="563"/>
      <c r="N79" s="565"/>
      <c r="O79" s="570"/>
      <c r="P79" s="671">
        <f t="shared" si="11"/>
        <v>0</v>
      </c>
      <c r="Q79" s="63">
        <f t="shared" si="12"/>
        <v>0</v>
      </c>
      <c r="R79" s="62">
        <f t="shared" si="13"/>
        <v>0</v>
      </c>
      <c r="S79" s="66">
        <f t="shared" si="14"/>
        <v>0</v>
      </c>
      <c r="T79" s="7">
        <f>($I79='Team Results'!$L$4)+0</f>
        <v>0</v>
      </c>
      <c r="U79" s="7">
        <f t="shared" si="15"/>
        <v>0</v>
      </c>
      <c r="V79" s="7">
        <f t="shared" si="16"/>
        <v>0</v>
      </c>
      <c r="W79" s="66">
        <f t="shared" si="17"/>
        <v>0</v>
      </c>
    </row>
    <row r="80" spans="1:23" ht="15">
      <c r="A80" s="5" t="str">
        <f t="shared" si="9"/>
        <v/>
      </c>
      <c r="B80" s="5" t="str">
        <f t="shared" si="10"/>
        <v/>
      </c>
      <c r="C80" s="5">
        <v>2</v>
      </c>
      <c r="D80" s="764"/>
      <c r="E80" s="535"/>
      <c r="F80" s="529"/>
      <c r="G80" s="526">
        <f>IF('Form - Part 1'!$D$13="Yes",1,0)</f>
        <v>0</v>
      </c>
      <c r="H80" s="527">
        <v>34</v>
      </c>
      <c r="I80" s="561"/>
      <c r="J80" s="562"/>
      <c r="K80" s="563"/>
      <c r="L80" s="564"/>
      <c r="M80" s="563"/>
      <c r="N80" s="565"/>
      <c r="O80" s="570"/>
      <c r="P80" s="671">
        <f t="shared" si="11"/>
        <v>0</v>
      </c>
      <c r="Q80" s="63">
        <f t="shared" si="12"/>
        <v>0</v>
      </c>
      <c r="R80" s="62">
        <f t="shared" si="13"/>
        <v>0</v>
      </c>
      <c r="S80" s="66">
        <f t="shared" si="14"/>
        <v>0</v>
      </c>
      <c r="T80" s="7">
        <f>($I80='Team Results'!$L$4)+0</f>
        <v>0</v>
      </c>
      <c r="U80" s="7">
        <f t="shared" si="15"/>
        <v>0</v>
      </c>
      <c r="V80" s="7">
        <f t="shared" si="16"/>
        <v>0</v>
      </c>
      <c r="W80" s="66">
        <f t="shared" si="17"/>
        <v>0</v>
      </c>
    </row>
    <row r="81" spans="1:52" ht="15">
      <c r="A81" s="5" t="str">
        <f t="shared" si="9"/>
        <v/>
      </c>
      <c r="B81" s="5" t="str">
        <f t="shared" si="10"/>
        <v/>
      </c>
      <c r="C81" s="5">
        <v>2</v>
      </c>
      <c r="D81" s="764"/>
      <c r="E81" s="536"/>
      <c r="F81" s="529"/>
      <c r="G81" s="526">
        <f>IF('Form - Part 1'!$D$13="Yes",1,0)</f>
        <v>0</v>
      </c>
      <c r="H81" s="527">
        <v>35</v>
      </c>
      <c r="I81" s="561"/>
      <c r="J81" s="562"/>
      <c r="K81" s="567"/>
      <c r="L81" s="564"/>
      <c r="M81" s="563"/>
      <c r="N81" s="565"/>
      <c r="O81" s="570"/>
      <c r="P81" s="671">
        <f t="shared" si="11"/>
        <v>0</v>
      </c>
      <c r="Q81" s="63">
        <f t="shared" si="12"/>
        <v>0</v>
      </c>
      <c r="R81" s="62">
        <f t="shared" si="13"/>
        <v>0</v>
      </c>
      <c r="S81" s="66">
        <f t="shared" si="14"/>
        <v>0</v>
      </c>
      <c r="T81" s="7">
        <f>($I81='Team Results'!$L$4)+0</f>
        <v>0</v>
      </c>
      <c r="U81" s="7">
        <f t="shared" si="15"/>
        <v>0</v>
      </c>
      <c r="V81" s="7">
        <f t="shared" si="16"/>
        <v>0</v>
      </c>
      <c r="W81" s="66">
        <f t="shared" si="17"/>
        <v>0</v>
      </c>
    </row>
    <row r="82" spans="1:52" ht="15">
      <c r="A82" s="5" t="str">
        <f t="shared" si="9"/>
        <v/>
      </c>
      <c r="B82" s="5" t="str">
        <f t="shared" si="10"/>
        <v/>
      </c>
      <c r="C82" s="5">
        <v>2</v>
      </c>
      <c r="D82" s="764"/>
      <c r="E82" s="536"/>
      <c r="F82" s="529"/>
      <c r="G82" s="526">
        <f>IF('Form - Part 1'!$D$13="Yes",1,0)</f>
        <v>0</v>
      </c>
      <c r="H82" s="527">
        <v>36</v>
      </c>
      <c r="I82" s="561"/>
      <c r="J82" s="562"/>
      <c r="K82" s="567"/>
      <c r="L82" s="564"/>
      <c r="M82" s="563"/>
      <c r="N82" s="565"/>
      <c r="O82" s="570"/>
      <c r="P82" s="671">
        <f t="shared" si="11"/>
        <v>0</v>
      </c>
      <c r="Q82" s="63">
        <f t="shared" si="12"/>
        <v>0</v>
      </c>
      <c r="R82" s="62">
        <f t="shared" si="13"/>
        <v>0</v>
      </c>
      <c r="S82" s="66">
        <f t="shared" si="14"/>
        <v>0</v>
      </c>
      <c r="T82" s="7">
        <f>($I82='Team Results'!$L$4)+0</f>
        <v>0</v>
      </c>
      <c r="U82" s="7">
        <f t="shared" si="15"/>
        <v>0</v>
      </c>
      <c r="V82" s="7">
        <f t="shared" si="16"/>
        <v>0</v>
      </c>
      <c r="W82" s="66">
        <f t="shared" si="17"/>
        <v>0</v>
      </c>
    </row>
    <row r="83" spans="1:52" ht="15">
      <c r="A83" s="5" t="str">
        <f t="shared" si="9"/>
        <v/>
      </c>
      <c r="B83" s="5" t="str">
        <f t="shared" si="10"/>
        <v/>
      </c>
      <c r="C83" s="5">
        <v>2</v>
      </c>
      <c r="D83" s="764"/>
      <c r="E83" s="536"/>
      <c r="F83" s="529"/>
      <c r="G83" s="526">
        <f>IF('Form - Part 1'!$D$13="Yes",1,0)</f>
        <v>0</v>
      </c>
      <c r="H83" s="527">
        <v>37</v>
      </c>
      <c r="I83" s="561"/>
      <c r="J83" s="562"/>
      <c r="K83" s="567"/>
      <c r="L83" s="564"/>
      <c r="M83" s="563"/>
      <c r="N83" s="565"/>
      <c r="O83" s="570"/>
      <c r="P83" s="671">
        <f t="shared" si="11"/>
        <v>0</v>
      </c>
      <c r="Q83" s="63">
        <f t="shared" si="12"/>
        <v>0</v>
      </c>
      <c r="R83" s="62">
        <f t="shared" si="13"/>
        <v>0</v>
      </c>
      <c r="S83" s="66">
        <f t="shared" si="14"/>
        <v>0</v>
      </c>
      <c r="T83" s="7">
        <f>($I83='Team Results'!$L$4)+0</f>
        <v>0</v>
      </c>
      <c r="U83" s="7">
        <f t="shared" si="15"/>
        <v>0</v>
      </c>
      <c r="V83" s="7">
        <f t="shared" si="16"/>
        <v>0</v>
      </c>
      <c r="W83" s="66">
        <f t="shared" si="17"/>
        <v>0</v>
      </c>
    </row>
    <row r="84" spans="1:52" ht="15">
      <c r="A84" s="5" t="str">
        <f t="shared" si="9"/>
        <v/>
      </c>
      <c r="B84" s="5" t="str">
        <f t="shared" si="10"/>
        <v/>
      </c>
      <c r="C84" s="5">
        <v>2</v>
      </c>
      <c r="D84" s="764"/>
      <c r="E84" s="536"/>
      <c r="F84" s="529"/>
      <c r="G84" s="526">
        <f>IF('Form - Part 1'!$D$13="Yes",1,0)</f>
        <v>0</v>
      </c>
      <c r="H84" s="527">
        <v>38</v>
      </c>
      <c r="I84" s="561"/>
      <c r="J84" s="562"/>
      <c r="K84" s="567"/>
      <c r="L84" s="564"/>
      <c r="M84" s="563"/>
      <c r="N84" s="565"/>
      <c r="O84" s="570"/>
      <c r="P84" s="671">
        <f t="shared" si="11"/>
        <v>0</v>
      </c>
      <c r="Q84" s="63">
        <f t="shared" si="12"/>
        <v>0</v>
      </c>
      <c r="R84" s="62">
        <f t="shared" si="13"/>
        <v>0</v>
      </c>
      <c r="S84" s="66">
        <f t="shared" si="14"/>
        <v>0</v>
      </c>
      <c r="T84" s="7">
        <f>($I84='Team Results'!$L$4)+0</f>
        <v>0</v>
      </c>
      <c r="U84" s="7">
        <f t="shared" si="15"/>
        <v>0</v>
      </c>
      <c r="V84" s="7">
        <f t="shared" si="16"/>
        <v>0</v>
      </c>
      <c r="W84" s="66">
        <f t="shared" si="17"/>
        <v>0</v>
      </c>
    </row>
    <row r="85" spans="1:52" ht="15">
      <c r="A85" s="5" t="str">
        <f t="shared" si="9"/>
        <v/>
      </c>
      <c r="B85" s="5" t="str">
        <f t="shared" si="10"/>
        <v/>
      </c>
      <c r="C85" s="5">
        <v>2</v>
      </c>
      <c r="D85" s="764"/>
      <c r="E85" s="536"/>
      <c r="F85" s="529"/>
      <c r="G85" s="526">
        <f>IF('Form - Part 1'!$D$13="Yes",1,0)</f>
        <v>0</v>
      </c>
      <c r="H85" s="527">
        <v>39</v>
      </c>
      <c r="I85" s="561"/>
      <c r="J85" s="562"/>
      <c r="K85" s="567"/>
      <c r="L85" s="564"/>
      <c r="M85" s="563"/>
      <c r="N85" s="565"/>
      <c r="O85" s="570"/>
      <c r="P85" s="671">
        <f t="shared" si="11"/>
        <v>0</v>
      </c>
      <c r="Q85" s="63">
        <f t="shared" si="12"/>
        <v>0</v>
      </c>
      <c r="R85" s="62">
        <f t="shared" si="13"/>
        <v>0</v>
      </c>
      <c r="S85" s="66">
        <f t="shared" si="14"/>
        <v>0</v>
      </c>
      <c r="T85" s="7">
        <f>($I85='Team Results'!$L$4)+0</f>
        <v>0</v>
      </c>
      <c r="U85" s="7">
        <f t="shared" si="15"/>
        <v>0</v>
      </c>
      <c r="V85" s="7">
        <f t="shared" si="16"/>
        <v>0</v>
      </c>
      <c r="W85" s="66">
        <f t="shared" si="17"/>
        <v>0</v>
      </c>
    </row>
    <row r="86" spans="1:52" s="5" customFormat="1" ht="15">
      <c r="A86" s="5" t="str">
        <f t="shared" si="9"/>
        <v/>
      </c>
      <c r="B86" s="5" t="str">
        <f t="shared" si="10"/>
        <v/>
      </c>
      <c r="C86" s="5">
        <v>2</v>
      </c>
      <c r="D86" s="765"/>
      <c r="E86" s="536"/>
      <c r="F86" s="529"/>
      <c r="G86" s="526">
        <f>IF('Form - Part 1'!$D$13="Yes",1,0)</f>
        <v>0</v>
      </c>
      <c r="H86" s="537">
        <v>40</v>
      </c>
      <c r="I86" s="579"/>
      <c r="J86" s="580"/>
      <c r="K86" s="581"/>
      <c r="L86" s="582"/>
      <c r="M86" s="583"/>
      <c r="N86" s="584"/>
      <c r="O86" s="585"/>
      <c r="P86" s="671">
        <f t="shared" si="11"/>
        <v>0</v>
      </c>
      <c r="Q86" s="63">
        <f t="shared" si="12"/>
        <v>0</v>
      </c>
      <c r="R86" s="62">
        <f t="shared" si="13"/>
        <v>0</v>
      </c>
      <c r="S86" s="66">
        <f t="shared" si="14"/>
        <v>0</v>
      </c>
      <c r="T86" s="7">
        <f>($I86='Team Results'!$L$4)+0</f>
        <v>0</v>
      </c>
      <c r="U86" s="7">
        <f t="shared" si="15"/>
        <v>0</v>
      </c>
      <c r="V86" s="7">
        <f t="shared" si="16"/>
        <v>0</v>
      </c>
      <c r="W86" s="66">
        <f t="shared" si="17"/>
        <v>0</v>
      </c>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row>
    <row r="87" spans="1:52" s="241" customFormat="1">
      <c r="D87" s="301"/>
      <c r="E87" s="299"/>
      <c r="F87" s="300"/>
      <c r="G87" s="300"/>
      <c r="I87" s="242"/>
      <c r="J87" s="242"/>
      <c r="K87" s="319"/>
      <c r="L87" s="242"/>
      <c r="M87" s="242"/>
      <c r="N87" s="242"/>
      <c r="O87" s="243"/>
      <c r="P87" s="671">
        <f t="shared" si="11"/>
        <v>0</v>
      </c>
      <c r="Q87" s="63">
        <f t="shared" si="12"/>
        <v>0</v>
      </c>
      <c r="R87" s="62">
        <f t="shared" si="13"/>
        <v>0</v>
      </c>
      <c r="S87" s="66">
        <f t="shared" si="14"/>
        <v>0</v>
      </c>
      <c r="T87" s="7">
        <f>($I87='Team Results'!$L$4)+0</f>
        <v>0</v>
      </c>
      <c r="U87" s="7">
        <f t="shared" si="15"/>
        <v>0</v>
      </c>
      <c r="V87" s="7">
        <f t="shared" si="16"/>
        <v>0</v>
      </c>
      <c r="W87" s="66">
        <f t="shared" si="17"/>
        <v>0</v>
      </c>
    </row>
    <row r="88" spans="1:52" s="60" customFormat="1" ht="15">
      <c r="A88" s="59" t="str">
        <f>IF(ISERROR(MONTH($E$88)),"",MONTH($E$88))</f>
        <v/>
      </c>
      <c r="B88" s="59" t="str">
        <f>IF(ISERROR(WEEKNUM($E$88)),"",WEEKNUM($E$88))</f>
        <v/>
      </c>
      <c r="C88" s="59">
        <v>3</v>
      </c>
      <c r="D88" s="763">
        <v>3</v>
      </c>
      <c r="E88" s="538" t="str">
        <f>IF(ISBLANK('Form - Part 1'!B14),"",'Form - Part 1'!B14)</f>
        <v/>
      </c>
      <c r="F88" s="539" t="str">
        <f>IF(ISBLANK('Form - Part 1'!C14),"0",'Form - Part 1'!C14)</f>
        <v>0</v>
      </c>
      <c r="G88" s="539">
        <f>IF('Form - Part 1'!$D$14="Yes",1,0)</f>
        <v>0</v>
      </c>
      <c r="H88" s="540">
        <v>1</v>
      </c>
      <c r="I88" s="586"/>
      <c r="J88" s="587"/>
      <c r="K88" s="588"/>
      <c r="L88" s="589"/>
      <c r="M88" s="588"/>
      <c r="N88" s="590"/>
      <c r="O88" s="591"/>
      <c r="P88" s="671">
        <f t="shared" si="11"/>
        <v>0</v>
      </c>
      <c r="Q88" s="63">
        <f t="shared" si="12"/>
        <v>0</v>
      </c>
      <c r="R88" s="62">
        <f t="shared" si="13"/>
        <v>0</v>
      </c>
      <c r="S88" s="66">
        <f t="shared" si="14"/>
        <v>0</v>
      </c>
      <c r="T88" s="7">
        <f>($I88='Team Results'!$L$4)+0</f>
        <v>0</v>
      </c>
      <c r="U88" s="7">
        <f t="shared" si="15"/>
        <v>0</v>
      </c>
      <c r="V88" s="7">
        <f t="shared" si="16"/>
        <v>0</v>
      </c>
      <c r="W88" s="66">
        <f t="shared" si="17"/>
        <v>0</v>
      </c>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row>
    <row r="89" spans="1:52" s="60" customFormat="1" ht="15">
      <c r="A89" s="59" t="str">
        <f t="shared" ref="A89:A127" si="18">IF(ISERROR(MONTH($E$88)),"",MONTH($E$88))</f>
        <v/>
      </c>
      <c r="B89" s="59" t="str">
        <f t="shared" ref="B89:B127" si="19">IF(ISERROR(WEEKNUM($E$88)),"",WEEKNUM($E$88))</f>
        <v/>
      </c>
      <c r="C89" s="59">
        <v>3</v>
      </c>
      <c r="D89" s="764"/>
      <c r="E89" s="528"/>
      <c r="F89" s="529"/>
      <c r="G89" s="539">
        <f>IF('Form - Part 1'!$D$14="Yes",1,0)</f>
        <v>0</v>
      </c>
      <c r="H89" s="527">
        <v>2</v>
      </c>
      <c r="I89" s="561"/>
      <c r="J89" s="562"/>
      <c r="K89" s="567"/>
      <c r="L89" s="564"/>
      <c r="M89" s="563"/>
      <c r="N89" s="568"/>
      <c r="O89" s="570"/>
      <c r="P89" s="671">
        <f t="shared" si="11"/>
        <v>0</v>
      </c>
      <c r="Q89" s="63">
        <f t="shared" si="12"/>
        <v>0</v>
      </c>
      <c r="R89" s="62">
        <f t="shared" si="13"/>
        <v>0</v>
      </c>
      <c r="S89" s="66">
        <f t="shared" si="14"/>
        <v>0</v>
      </c>
      <c r="T89" s="7">
        <f>($I89='Team Results'!$L$4)+0</f>
        <v>0</v>
      </c>
      <c r="U89" s="7">
        <f t="shared" si="15"/>
        <v>0</v>
      </c>
      <c r="V89" s="7">
        <f t="shared" si="16"/>
        <v>0</v>
      </c>
      <c r="W89" s="66">
        <f t="shared" si="17"/>
        <v>0</v>
      </c>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row>
    <row r="90" spans="1:52" s="60" customFormat="1" ht="15">
      <c r="A90" s="59" t="str">
        <f t="shared" si="18"/>
        <v/>
      </c>
      <c r="B90" s="59" t="str">
        <f t="shared" si="19"/>
        <v/>
      </c>
      <c r="C90" s="59">
        <v>3</v>
      </c>
      <c r="D90" s="764"/>
      <c r="E90" s="528"/>
      <c r="F90" s="529"/>
      <c r="G90" s="539">
        <f>IF('Form - Part 1'!$D$14="Yes",1,0)</f>
        <v>0</v>
      </c>
      <c r="H90" s="527">
        <v>3</v>
      </c>
      <c r="I90" s="561"/>
      <c r="J90" s="562"/>
      <c r="K90" s="567"/>
      <c r="L90" s="564"/>
      <c r="M90" s="563"/>
      <c r="N90" s="568"/>
      <c r="O90" s="570"/>
      <c r="P90" s="671">
        <f t="shared" si="11"/>
        <v>0</v>
      </c>
      <c r="Q90" s="63">
        <f t="shared" si="12"/>
        <v>0</v>
      </c>
      <c r="R90" s="62">
        <f t="shared" si="13"/>
        <v>0</v>
      </c>
      <c r="S90" s="66">
        <f t="shared" si="14"/>
        <v>0</v>
      </c>
      <c r="T90" s="7">
        <f>($I90='Team Results'!$L$4)+0</f>
        <v>0</v>
      </c>
      <c r="U90" s="7">
        <f t="shared" si="15"/>
        <v>0</v>
      </c>
      <c r="V90" s="7">
        <f t="shared" si="16"/>
        <v>0</v>
      </c>
      <c r="W90" s="66">
        <f t="shared" si="17"/>
        <v>0</v>
      </c>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row>
    <row r="91" spans="1:52" s="60" customFormat="1" ht="15">
      <c r="A91" s="59" t="str">
        <f t="shared" si="18"/>
        <v/>
      </c>
      <c r="B91" s="59" t="str">
        <f t="shared" si="19"/>
        <v/>
      </c>
      <c r="C91" s="59">
        <v>3</v>
      </c>
      <c r="D91" s="764"/>
      <c r="E91" s="528"/>
      <c r="F91" s="529"/>
      <c r="G91" s="539">
        <f>IF('Form - Part 1'!$D$14="Yes",1,0)</f>
        <v>0</v>
      </c>
      <c r="H91" s="527">
        <v>4</v>
      </c>
      <c r="I91" s="561"/>
      <c r="J91" s="562"/>
      <c r="K91" s="563"/>
      <c r="L91" s="564"/>
      <c r="M91" s="563"/>
      <c r="N91" s="565"/>
      <c r="O91" s="570"/>
      <c r="P91" s="671">
        <f t="shared" si="11"/>
        <v>0</v>
      </c>
      <c r="Q91" s="63">
        <f t="shared" si="12"/>
        <v>0</v>
      </c>
      <c r="R91" s="62">
        <f t="shared" si="13"/>
        <v>0</v>
      </c>
      <c r="S91" s="66">
        <f t="shared" si="14"/>
        <v>0</v>
      </c>
      <c r="T91" s="7">
        <f>($I91='Team Results'!$L$4)+0</f>
        <v>0</v>
      </c>
      <c r="U91" s="7">
        <f t="shared" si="15"/>
        <v>0</v>
      </c>
      <c r="V91" s="7">
        <f t="shared" si="16"/>
        <v>0</v>
      </c>
      <c r="W91" s="66">
        <f t="shared" si="17"/>
        <v>0</v>
      </c>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row>
    <row r="92" spans="1:52" s="60" customFormat="1" ht="15">
      <c r="A92" s="59" t="str">
        <f t="shared" si="18"/>
        <v/>
      </c>
      <c r="B92" s="59" t="str">
        <f t="shared" si="19"/>
        <v/>
      </c>
      <c r="C92" s="59">
        <v>3</v>
      </c>
      <c r="D92" s="764"/>
      <c r="E92" s="528"/>
      <c r="F92" s="529"/>
      <c r="G92" s="539">
        <f>IF('Form - Part 1'!$D$14="Yes",1,0)</f>
        <v>0</v>
      </c>
      <c r="H92" s="527">
        <v>5</v>
      </c>
      <c r="I92" s="561"/>
      <c r="J92" s="562"/>
      <c r="K92" s="563"/>
      <c r="L92" s="564"/>
      <c r="M92" s="563"/>
      <c r="N92" s="565"/>
      <c r="O92" s="570"/>
      <c r="P92" s="671">
        <f t="shared" si="11"/>
        <v>0</v>
      </c>
      <c r="Q92" s="63">
        <f t="shared" si="12"/>
        <v>0</v>
      </c>
      <c r="R92" s="62">
        <f t="shared" si="13"/>
        <v>0</v>
      </c>
      <c r="S92" s="66">
        <f t="shared" si="14"/>
        <v>0</v>
      </c>
      <c r="T92" s="7">
        <f>($I92='Team Results'!$L$4)+0</f>
        <v>0</v>
      </c>
      <c r="U92" s="7">
        <f t="shared" si="15"/>
        <v>0</v>
      </c>
      <c r="V92" s="7">
        <f t="shared" si="16"/>
        <v>0</v>
      </c>
      <c r="W92" s="66">
        <f t="shared" si="17"/>
        <v>0</v>
      </c>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row>
    <row r="93" spans="1:52" s="60" customFormat="1" ht="15">
      <c r="A93" s="59" t="str">
        <f t="shared" si="18"/>
        <v/>
      </c>
      <c r="B93" s="59" t="str">
        <f t="shared" si="19"/>
        <v/>
      </c>
      <c r="C93" s="59">
        <v>3</v>
      </c>
      <c r="D93" s="764"/>
      <c r="E93" s="528"/>
      <c r="F93" s="529"/>
      <c r="G93" s="539">
        <f>IF('Form - Part 1'!$D$14="Yes",1,0)</f>
        <v>0</v>
      </c>
      <c r="H93" s="527">
        <v>6</v>
      </c>
      <c r="I93" s="561"/>
      <c r="J93" s="562"/>
      <c r="K93" s="563"/>
      <c r="L93" s="564"/>
      <c r="M93" s="563"/>
      <c r="N93" s="565"/>
      <c r="O93" s="570"/>
      <c r="P93" s="671">
        <f t="shared" si="11"/>
        <v>0</v>
      </c>
      <c r="Q93" s="63">
        <f t="shared" si="12"/>
        <v>0</v>
      </c>
      <c r="R93" s="62">
        <f t="shared" si="13"/>
        <v>0</v>
      </c>
      <c r="S93" s="66">
        <f t="shared" si="14"/>
        <v>0</v>
      </c>
      <c r="T93" s="7">
        <f>($I93='Team Results'!$L$4)+0</f>
        <v>0</v>
      </c>
      <c r="U93" s="7">
        <f t="shared" si="15"/>
        <v>0</v>
      </c>
      <c r="V93" s="7">
        <f t="shared" si="16"/>
        <v>0</v>
      </c>
      <c r="W93" s="66">
        <f t="shared" si="17"/>
        <v>0</v>
      </c>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row>
    <row r="94" spans="1:52" s="60" customFormat="1" ht="15">
      <c r="A94" s="59" t="str">
        <f t="shared" si="18"/>
        <v/>
      </c>
      <c r="B94" s="59" t="str">
        <f t="shared" si="19"/>
        <v/>
      </c>
      <c r="C94" s="59">
        <v>3</v>
      </c>
      <c r="D94" s="764"/>
      <c r="E94" s="528"/>
      <c r="F94" s="529"/>
      <c r="G94" s="539">
        <f>IF('Form - Part 1'!$D$14="Yes",1,0)</f>
        <v>0</v>
      </c>
      <c r="H94" s="527">
        <v>7</v>
      </c>
      <c r="I94" s="561"/>
      <c r="J94" s="562"/>
      <c r="K94" s="567"/>
      <c r="L94" s="564"/>
      <c r="M94" s="563"/>
      <c r="N94" s="568"/>
      <c r="O94" s="570"/>
      <c r="P94" s="671">
        <f t="shared" si="11"/>
        <v>0</v>
      </c>
      <c r="Q94" s="63">
        <f t="shared" si="12"/>
        <v>0</v>
      </c>
      <c r="R94" s="62">
        <f t="shared" si="13"/>
        <v>0</v>
      </c>
      <c r="S94" s="66">
        <f t="shared" si="14"/>
        <v>0</v>
      </c>
      <c r="T94" s="7">
        <f>($I94='Team Results'!$L$4)+0</f>
        <v>0</v>
      </c>
      <c r="U94" s="7">
        <f t="shared" si="15"/>
        <v>0</v>
      </c>
      <c r="V94" s="7">
        <f t="shared" si="16"/>
        <v>0</v>
      </c>
      <c r="W94" s="66">
        <f t="shared" si="17"/>
        <v>0</v>
      </c>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row>
    <row r="95" spans="1:52" s="60" customFormat="1" ht="15">
      <c r="A95" s="59" t="str">
        <f t="shared" si="18"/>
        <v/>
      </c>
      <c r="B95" s="59" t="str">
        <f t="shared" si="19"/>
        <v/>
      </c>
      <c r="C95" s="59">
        <v>3</v>
      </c>
      <c r="D95" s="764"/>
      <c r="E95" s="528"/>
      <c r="F95" s="529"/>
      <c r="G95" s="539">
        <f>IF('Form - Part 1'!$D$14="Yes",1,0)</f>
        <v>0</v>
      </c>
      <c r="H95" s="527">
        <v>8</v>
      </c>
      <c r="I95" s="561"/>
      <c r="J95" s="562"/>
      <c r="K95" s="567"/>
      <c r="L95" s="564"/>
      <c r="M95" s="563"/>
      <c r="N95" s="568"/>
      <c r="O95" s="570"/>
      <c r="P95" s="671">
        <f t="shared" si="11"/>
        <v>0</v>
      </c>
      <c r="Q95" s="63">
        <f t="shared" si="12"/>
        <v>0</v>
      </c>
      <c r="R95" s="62">
        <f t="shared" si="13"/>
        <v>0</v>
      </c>
      <c r="S95" s="66">
        <f t="shared" si="14"/>
        <v>0</v>
      </c>
      <c r="T95" s="7">
        <f>($I95='Team Results'!$L$4)+0</f>
        <v>0</v>
      </c>
      <c r="U95" s="7">
        <f t="shared" si="15"/>
        <v>0</v>
      </c>
      <c r="V95" s="7">
        <f t="shared" si="16"/>
        <v>0</v>
      </c>
      <c r="W95" s="66">
        <f t="shared" si="17"/>
        <v>0</v>
      </c>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row>
    <row r="96" spans="1:52" s="60" customFormat="1" ht="15">
      <c r="A96" s="59" t="str">
        <f t="shared" si="18"/>
        <v/>
      </c>
      <c r="B96" s="59" t="str">
        <f t="shared" si="19"/>
        <v/>
      </c>
      <c r="C96" s="59">
        <v>3</v>
      </c>
      <c r="D96" s="764"/>
      <c r="E96" s="528"/>
      <c r="F96" s="529"/>
      <c r="G96" s="539">
        <f>IF('Form - Part 1'!$D$14="Yes",1,0)</f>
        <v>0</v>
      </c>
      <c r="H96" s="527">
        <v>9</v>
      </c>
      <c r="I96" s="561"/>
      <c r="J96" s="562"/>
      <c r="K96" s="563"/>
      <c r="L96" s="564"/>
      <c r="M96" s="563"/>
      <c r="N96" s="565"/>
      <c r="O96" s="570"/>
      <c r="P96" s="671">
        <f t="shared" si="11"/>
        <v>0</v>
      </c>
      <c r="Q96" s="63">
        <f t="shared" si="12"/>
        <v>0</v>
      </c>
      <c r="R96" s="62">
        <f t="shared" si="13"/>
        <v>0</v>
      </c>
      <c r="S96" s="66">
        <f t="shared" si="14"/>
        <v>0</v>
      </c>
      <c r="T96" s="7">
        <f>($I96='Team Results'!$L$4)+0</f>
        <v>0</v>
      </c>
      <c r="U96" s="7">
        <f t="shared" si="15"/>
        <v>0</v>
      </c>
      <c r="V96" s="7">
        <f t="shared" si="16"/>
        <v>0</v>
      </c>
      <c r="W96" s="66">
        <f t="shared" si="17"/>
        <v>0</v>
      </c>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row>
    <row r="97" spans="1:52" s="60" customFormat="1" ht="15">
      <c r="A97" s="59" t="str">
        <f t="shared" si="18"/>
        <v/>
      </c>
      <c r="B97" s="59" t="str">
        <f t="shared" si="19"/>
        <v/>
      </c>
      <c r="C97" s="59">
        <v>3</v>
      </c>
      <c r="D97" s="764"/>
      <c r="E97" s="528"/>
      <c r="F97" s="529"/>
      <c r="G97" s="539">
        <f>IF('Form - Part 1'!$D$14="Yes",1,0)</f>
        <v>0</v>
      </c>
      <c r="H97" s="527">
        <v>10</v>
      </c>
      <c r="I97" s="561"/>
      <c r="J97" s="562"/>
      <c r="K97" s="567"/>
      <c r="L97" s="564"/>
      <c r="M97" s="563"/>
      <c r="N97" s="568"/>
      <c r="O97" s="570"/>
      <c r="P97" s="671">
        <f t="shared" si="11"/>
        <v>0</v>
      </c>
      <c r="Q97" s="63">
        <f t="shared" si="12"/>
        <v>0</v>
      </c>
      <c r="R97" s="62">
        <f t="shared" si="13"/>
        <v>0</v>
      </c>
      <c r="S97" s="66">
        <f t="shared" si="14"/>
        <v>0</v>
      </c>
      <c r="T97" s="7">
        <f>($I97='Team Results'!$L$4)+0</f>
        <v>0</v>
      </c>
      <c r="U97" s="7">
        <f t="shared" si="15"/>
        <v>0</v>
      </c>
      <c r="V97" s="7">
        <f t="shared" si="16"/>
        <v>0</v>
      </c>
      <c r="W97" s="66">
        <f t="shared" si="17"/>
        <v>0</v>
      </c>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row>
    <row r="98" spans="1:52" s="60" customFormat="1" ht="15">
      <c r="A98" s="59" t="str">
        <f t="shared" si="18"/>
        <v/>
      </c>
      <c r="B98" s="59" t="str">
        <f t="shared" si="19"/>
        <v/>
      </c>
      <c r="C98" s="59">
        <v>3</v>
      </c>
      <c r="D98" s="764"/>
      <c r="E98" s="528"/>
      <c r="F98" s="529"/>
      <c r="G98" s="539">
        <f>IF('Form - Part 1'!$D$14="Yes",1,0)</f>
        <v>0</v>
      </c>
      <c r="H98" s="527">
        <v>11</v>
      </c>
      <c r="I98" s="561"/>
      <c r="J98" s="562"/>
      <c r="K98" s="563"/>
      <c r="L98" s="564"/>
      <c r="M98" s="563"/>
      <c r="N98" s="565"/>
      <c r="O98" s="570"/>
      <c r="P98" s="671">
        <f t="shared" si="11"/>
        <v>0</v>
      </c>
      <c r="Q98" s="63">
        <f t="shared" si="12"/>
        <v>0</v>
      </c>
      <c r="R98" s="62">
        <f t="shared" si="13"/>
        <v>0</v>
      </c>
      <c r="S98" s="66">
        <f t="shared" si="14"/>
        <v>0</v>
      </c>
      <c r="T98" s="7">
        <f>($I98='Team Results'!$L$4)+0</f>
        <v>0</v>
      </c>
      <c r="U98" s="7">
        <f t="shared" si="15"/>
        <v>0</v>
      </c>
      <c r="V98" s="7">
        <f t="shared" si="16"/>
        <v>0</v>
      </c>
      <c r="W98" s="66">
        <f t="shared" si="17"/>
        <v>0</v>
      </c>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row>
    <row r="99" spans="1:52" s="60" customFormat="1" ht="15">
      <c r="A99" s="59" t="str">
        <f t="shared" si="18"/>
        <v/>
      </c>
      <c r="B99" s="59" t="str">
        <f t="shared" si="19"/>
        <v/>
      </c>
      <c r="C99" s="59">
        <v>3</v>
      </c>
      <c r="D99" s="764"/>
      <c r="E99" s="528"/>
      <c r="F99" s="529"/>
      <c r="G99" s="539">
        <f>IF('Form - Part 1'!$D$14="Yes",1,0)</f>
        <v>0</v>
      </c>
      <c r="H99" s="527">
        <v>12</v>
      </c>
      <c r="I99" s="561"/>
      <c r="J99" s="562"/>
      <c r="K99" s="567"/>
      <c r="L99" s="564"/>
      <c r="M99" s="563"/>
      <c r="N99" s="568"/>
      <c r="O99" s="570"/>
      <c r="P99" s="671">
        <f t="shared" si="11"/>
        <v>0</v>
      </c>
      <c r="Q99" s="63">
        <f t="shared" si="12"/>
        <v>0</v>
      </c>
      <c r="R99" s="62">
        <f t="shared" si="13"/>
        <v>0</v>
      </c>
      <c r="S99" s="66">
        <f t="shared" si="14"/>
        <v>0</v>
      </c>
      <c r="T99" s="7">
        <f>($I99='Team Results'!$L$4)+0</f>
        <v>0</v>
      </c>
      <c r="U99" s="7">
        <f t="shared" si="15"/>
        <v>0</v>
      </c>
      <c r="V99" s="7">
        <f t="shared" si="16"/>
        <v>0</v>
      </c>
      <c r="W99" s="66">
        <f t="shared" si="17"/>
        <v>0</v>
      </c>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row>
    <row r="100" spans="1:52" s="60" customFormat="1" ht="15">
      <c r="A100" s="59" t="str">
        <f t="shared" si="18"/>
        <v/>
      </c>
      <c r="B100" s="59" t="str">
        <f t="shared" si="19"/>
        <v/>
      </c>
      <c r="C100" s="59">
        <v>3</v>
      </c>
      <c r="D100" s="764"/>
      <c r="E100" s="528"/>
      <c r="F100" s="529"/>
      <c r="G100" s="539">
        <f>IF('Form - Part 1'!$D$14="Yes",1,0)</f>
        <v>0</v>
      </c>
      <c r="H100" s="527">
        <v>13</v>
      </c>
      <c r="I100" s="561"/>
      <c r="J100" s="562"/>
      <c r="K100" s="567"/>
      <c r="L100" s="564"/>
      <c r="M100" s="563"/>
      <c r="N100" s="568"/>
      <c r="O100" s="570"/>
      <c r="P100" s="671">
        <f t="shared" si="11"/>
        <v>0</v>
      </c>
      <c r="Q100" s="63">
        <f t="shared" si="12"/>
        <v>0</v>
      </c>
      <c r="R100" s="62">
        <f t="shared" si="13"/>
        <v>0</v>
      </c>
      <c r="S100" s="66">
        <f t="shared" si="14"/>
        <v>0</v>
      </c>
      <c r="T100" s="7">
        <f>($I100='Team Results'!$L$4)+0</f>
        <v>0</v>
      </c>
      <c r="U100" s="7">
        <f t="shared" si="15"/>
        <v>0</v>
      </c>
      <c r="V100" s="7">
        <f t="shared" si="16"/>
        <v>0</v>
      </c>
      <c r="W100" s="66">
        <f t="shared" si="17"/>
        <v>0</v>
      </c>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row>
    <row r="101" spans="1:52" s="60" customFormat="1" ht="15">
      <c r="A101" s="59" t="str">
        <f t="shared" si="18"/>
        <v/>
      </c>
      <c r="B101" s="59" t="str">
        <f t="shared" si="19"/>
        <v/>
      </c>
      <c r="C101" s="59">
        <v>3</v>
      </c>
      <c r="D101" s="764"/>
      <c r="E101" s="528"/>
      <c r="F101" s="529"/>
      <c r="G101" s="539">
        <f>IF('Form - Part 1'!$D$14="Yes",1,0)</f>
        <v>0</v>
      </c>
      <c r="H101" s="527">
        <v>14</v>
      </c>
      <c r="I101" s="561"/>
      <c r="J101" s="562"/>
      <c r="K101" s="563"/>
      <c r="L101" s="564"/>
      <c r="M101" s="563"/>
      <c r="N101" s="565"/>
      <c r="O101" s="570"/>
      <c r="P101" s="671">
        <f t="shared" si="11"/>
        <v>0</v>
      </c>
      <c r="Q101" s="63">
        <f t="shared" si="12"/>
        <v>0</v>
      </c>
      <c r="R101" s="62">
        <f t="shared" si="13"/>
        <v>0</v>
      </c>
      <c r="S101" s="66">
        <f t="shared" si="14"/>
        <v>0</v>
      </c>
      <c r="T101" s="7">
        <f>($I101='Team Results'!$L$4)+0</f>
        <v>0</v>
      </c>
      <c r="U101" s="7">
        <f t="shared" si="15"/>
        <v>0</v>
      </c>
      <c r="V101" s="7">
        <f t="shared" si="16"/>
        <v>0</v>
      </c>
      <c r="W101" s="66">
        <f t="shared" si="17"/>
        <v>0</v>
      </c>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row>
    <row r="102" spans="1:52" s="60" customFormat="1" ht="15">
      <c r="A102" s="59" t="str">
        <f t="shared" si="18"/>
        <v/>
      </c>
      <c r="B102" s="59" t="str">
        <f t="shared" si="19"/>
        <v/>
      </c>
      <c r="C102" s="59">
        <v>3</v>
      </c>
      <c r="D102" s="764"/>
      <c r="E102" s="528"/>
      <c r="F102" s="529"/>
      <c r="G102" s="539">
        <f>IF('Form - Part 1'!$D$14="Yes",1,0)</f>
        <v>0</v>
      </c>
      <c r="H102" s="527">
        <v>15</v>
      </c>
      <c r="I102" s="561"/>
      <c r="J102" s="562"/>
      <c r="K102" s="563"/>
      <c r="L102" s="564"/>
      <c r="M102" s="563"/>
      <c r="N102" s="565"/>
      <c r="O102" s="570"/>
      <c r="P102" s="671">
        <f t="shared" si="11"/>
        <v>0</v>
      </c>
      <c r="Q102" s="63">
        <f t="shared" si="12"/>
        <v>0</v>
      </c>
      <c r="R102" s="62">
        <f t="shared" si="13"/>
        <v>0</v>
      </c>
      <c r="S102" s="66">
        <f t="shared" si="14"/>
        <v>0</v>
      </c>
      <c r="T102" s="7">
        <f>($I102='Team Results'!$L$4)+0</f>
        <v>0</v>
      </c>
      <c r="U102" s="7">
        <f t="shared" si="15"/>
        <v>0</v>
      </c>
      <c r="V102" s="7">
        <f t="shared" si="16"/>
        <v>0</v>
      </c>
      <c r="W102" s="66">
        <f t="shared" si="17"/>
        <v>0</v>
      </c>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row>
    <row r="103" spans="1:52" s="60" customFormat="1" ht="15">
      <c r="A103" s="59" t="str">
        <f t="shared" si="18"/>
        <v/>
      </c>
      <c r="B103" s="59" t="str">
        <f t="shared" si="19"/>
        <v/>
      </c>
      <c r="C103" s="59">
        <v>3</v>
      </c>
      <c r="D103" s="764"/>
      <c r="E103" s="528"/>
      <c r="F103" s="529"/>
      <c r="G103" s="539">
        <f>IF('Form - Part 1'!$D$14="Yes",1,0)</f>
        <v>0</v>
      </c>
      <c r="H103" s="527">
        <v>16</v>
      </c>
      <c r="I103" s="561"/>
      <c r="J103" s="562"/>
      <c r="K103" s="563"/>
      <c r="L103" s="564"/>
      <c r="M103" s="563"/>
      <c r="N103" s="565"/>
      <c r="O103" s="570"/>
      <c r="P103" s="671">
        <f t="shared" si="11"/>
        <v>0</v>
      </c>
      <c r="Q103" s="63">
        <f t="shared" si="12"/>
        <v>0</v>
      </c>
      <c r="R103" s="62">
        <f t="shared" si="13"/>
        <v>0</v>
      </c>
      <c r="S103" s="66">
        <f t="shared" si="14"/>
        <v>0</v>
      </c>
      <c r="T103" s="7">
        <f>($I103='Team Results'!$L$4)+0</f>
        <v>0</v>
      </c>
      <c r="U103" s="7">
        <f t="shared" si="15"/>
        <v>0</v>
      </c>
      <c r="V103" s="7">
        <f t="shared" si="16"/>
        <v>0</v>
      </c>
      <c r="W103" s="66">
        <f t="shared" si="17"/>
        <v>0</v>
      </c>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row>
    <row r="104" spans="1:52" s="60" customFormat="1" ht="15">
      <c r="A104" s="59" t="str">
        <f t="shared" si="18"/>
        <v/>
      </c>
      <c r="B104" s="59" t="str">
        <f t="shared" si="19"/>
        <v/>
      </c>
      <c r="C104" s="59">
        <v>3</v>
      </c>
      <c r="D104" s="764"/>
      <c r="E104" s="528"/>
      <c r="F104" s="529"/>
      <c r="G104" s="539">
        <f>IF('Form - Part 1'!$D$14="Yes",1,0)</f>
        <v>0</v>
      </c>
      <c r="H104" s="527">
        <v>17</v>
      </c>
      <c r="I104" s="561"/>
      <c r="J104" s="562"/>
      <c r="K104" s="567"/>
      <c r="L104" s="564"/>
      <c r="M104" s="563"/>
      <c r="N104" s="568"/>
      <c r="O104" s="570"/>
      <c r="P104" s="671">
        <f t="shared" si="11"/>
        <v>0</v>
      </c>
      <c r="Q104" s="63">
        <f t="shared" si="12"/>
        <v>0</v>
      </c>
      <c r="R104" s="62">
        <f t="shared" si="13"/>
        <v>0</v>
      </c>
      <c r="S104" s="66">
        <f t="shared" si="14"/>
        <v>0</v>
      </c>
      <c r="T104" s="7">
        <f>($I104='Team Results'!$L$4)+0</f>
        <v>0</v>
      </c>
      <c r="U104" s="7">
        <f t="shared" si="15"/>
        <v>0</v>
      </c>
      <c r="V104" s="7">
        <f t="shared" si="16"/>
        <v>0</v>
      </c>
      <c r="W104" s="66">
        <f t="shared" si="17"/>
        <v>0</v>
      </c>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row>
    <row r="105" spans="1:52" s="60" customFormat="1" ht="15">
      <c r="A105" s="59" t="str">
        <f t="shared" si="18"/>
        <v/>
      </c>
      <c r="B105" s="59" t="str">
        <f t="shared" si="19"/>
        <v/>
      </c>
      <c r="C105" s="59">
        <v>3</v>
      </c>
      <c r="D105" s="764"/>
      <c r="E105" s="528"/>
      <c r="F105" s="529"/>
      <c r="G105" s="539">
        <f>IF('Form - Part 1'!$D$14="Yes",1,0)</f>
        <v>0</v>
      </c>
      <c r="H105" s="527">
        <v>18</v>
      </c>
      <c r="I105" s="561"/>
      <c r="J105" s="562"/>
      <c r="K105" s="567"/>
      <c r="L105" s="564"/>
      <c r="M105" s="563"/>
      <c r="N105" s="568"/>
      <c r="O105" s="570"/>
      <c r="P105" s="671">
        <f t="shared" si="11"/>
        <v>0</v>
      </c>
      <c r="Q105" s="63">
        <f t="shared" si="12"/>
        <v>0</v>
      </c>
      <c r="R105" s="62">
        <f t="shared" si="13"/>
        <v>0</v>
      </c>
      <c r="S105" s="66">
        <f t="shared" si="14"/>
        <v>0</v>
      </c>
      <c r="T105" s="7">
        <f>($I105='Team Results'!$L$4)+0</f>
        <v>0</v>
      </c>
      <c r="U105" s="7">
        <f t="shared" si="15"/>
        <v>0</v>
      </c>
      <c r="V105" s="7">
        <f t="shared" si="16"/>
        <v>0</v>
      </c>
      <c r="W105" s="66">
        <f t="shared" si="17"/>
        <v>0</v>
      </c>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row>
    <row r="106" spans="1:52" s="60" customFormat="1" ht="15">
      <c r="A106" s="59" t="str">
        <f t="shared" si="18"/>
        <v/>
      </c>
      <c r="B106" s="59" t="str">
        <f t="shared" si="19"/>
        <v/>
      </c>
      <c r="C106" s="59">
        <v>3</v>
      </c>
      <c r="D106" s="764"/>
      <c r="E106" s="528"/>
      <c r="F106" s="529"/>
      <c r="G106" s="539">
        <f>IF('Form - Part 1'!$D$14="Yes",1,0)</f>
        <v>0</v>
      </c>
      <c r="H106" s="527">
        <v>19</v>
      </c>
      <c r="I106" s="561"/>
      <c r="J106" s="562"/>
      <c r="K106" s="567"/>
      <c r="L106" s="564"/>
      <c r="M106" s="563"/>
      <c r="N106" s="568"/>
      <c r="O106" s="570"/>
      <c r="P106" s="671">
        <f t="shared" si="11"/>
        <v>0</v>
      </c>
      <c r="Q106" s="63">
        <f t="shared" si="12"/>
        <v>0</v>
      </c>
      <c r="R106" s="62">
        <f t="shared" si="13"/>
        <v>0</v>
      </c>
      <c r="S106" s="66">
        <f t="shared" si="14"/>
        <v>0</v>
      </c>
      <c r="T106" s="7">
        <f>($I106='Team Results'!$L$4)+0</f>
        <v>0</v>
      </c>
      <c r="U106" s="7">
        <f t="shared" si="15"/>
        <v>0</v>
      </c>
      <c r="V106" s="7">
        <f t="shared" si="16"/>
        <v>0</v>
      </c>
      <c r="W106" s="66">
        <f t="shared" si="17"/>
        <v>0</v>
      </c>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row>
    <row r="107" spans="1:52" s="60" customFormat="1" ht="15">
      <c r="A107" s="59" t="str">
        <f t="shared" si="18"/>
        <v/>
      </c>
      <c r="B107" s="59" t="str">
        <f t="shared" si="19"/>
        <v/>
      </c>
      <c r="C107" s="59">
        <v>3</v>
      </c>
      <c r="D107" s="764"/>
      <c r="E107" s="528"/>
      <c r="F107" s="529"/>
      <c r="G107" s="539">
        <f>IF('Form - Part 1'!$D$14="Yes",1,0)</f>
        <v>0</v>
      </c>
      <c r="H107" s="527">
        <v>20</v>
      </c>
      <c r="I107" s="561"/>
      <c r="J107" s="562"/>
      <c r="K107" s="567"/>
      <c r="L107" s="564"/>
      <c r="M107" s="563"/>
      <c r="N107" s="568"/>
      <c r="O107" s="570"/>
      <c r="P107" s="671">
        <f t="shared" si="11"/>
        <v>0</v>
      </c>
      <c r="Q107" s="63">
        <f t="shared" si="12"/>
        <v>0</v>
      </c>
      <c r="R107" s="62">
        <f t="shared" si="13"/>
        <v>0</v>
      </c>
      <c r="S107" s="66">
        <f t="shared" si="14"/>
        <v>0</v>
      </c>
      <c r="T107" s="7">
        <f>($I107='Team Results'!$L$4)+0</f>
        <v>0</v>
      </c>
      <c r="U107" s="7">
        <f t="shared" si="15"/>
        <v>0</v>
      </c>
      <c r="V107" s="7">
        <f t="shared" si="16"/>
        <v>0</v>
      </c>
      <c r="W107" s="66">
        <f t="shared" si="17"/>
        <v>0</v>
      </c>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row>
    <row r="108" spans="1:52" s="60" customFormat="1" ht="15">
      <c r="A108" s="59" t="str">
        <f t="shared" si="18"/>
        <v/>
      </c>
      <c r="B108" s="59" t="str">
        <f t="shared" si="19"/>
        <v/>
      </c>
      <c r="C108" s="59">
        <v>3</v>
      </c>
      <c r="D108" s="764"/>
      <c r="E108" s="528"/>
      <c r="F108" s="529"/>
      <c r="G108" s="539">
        <f>IF('Form - Part 1'!$D$14="Yes",1,0)</f>
        <v>0</v>
      </c>
      <c r="H108" s="527">
        <v>21</v>
      </c>
      <c r="I108" s="561"/>
      <c r="J108" s="562"/>
      <c r="K108" s="567"/>
      <c r="L108" s="564"/>
      <c r="M108" s="563"/>
      <c r="N108" s="568"/>
      <c r="O108" s="570"/>
      <c r="P108" s="671">
        <f t="shared" si="11"/>
        <v>0</v>
      </c>
      <c r="Q108" s="63">
        <f t="shared" si="12"/>
        <v>0</v>
      </c>
      <c r="R108" s="62">
        <f t="shared" si="13"/>
        <v>0</v>
      </c>
      <c r="S108" s="66">
        <f t="shared" si="14"/>
        <v>0</v>
      </c>
      <c r="T108" s="7">
        <f>($I108='Team Results'!$L$4)+0</f>
        <v>0</v>
      </c>
      <c r="U108" s="7">
        <f t="shared" si="15"/>
        <v>0</v>
      </c>
      <c r="V108" s="7">
        <f t="shared" si="16"/>
        <v>0</v>
      </c>
      <c r="W108" s="66">
        <f t="shared" si="17"/>
        <v>0</v>
      </c>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row>
    <row r="109" spans="1:52" s="60" customFormat="1" ht="15">
      <c r="A109" s="59" t="str">
        <f t="shared" si="18"/>
        <v/>
      </c>
      <c r="B109" s="59" t="str">
        <f t="shared" si="19"/>
        <v/>
      </c>
      <c r="C109" s="59">
        <v>3</v>
      </c>
      <c r="D109" s="764"/>
      <c r="E109" s="528"/>
      <c r="F109" s="529"/>
      <c r="G109" s="539">
        <f>IF('Form - Part 1'!$D$14="Yes",1,0)</f>
        <v>0</v>
      </c>
      <c r="H109" s="527">
        <v>22</v>
      </c>
      <c r="I109" s="561"/>
      <c r="J109" s="562"/>
      <c r="K109" s="567"/>
      <c r="L109" s="564"/>
      <c r="M109" s="563"/>
      <c r="N109" s="568"/>
      <c r="O109" s="570"/>
      <c r="P109" s="671">
        <f t="shared" si="11"/>
        <v>0</v>
      </c>
      <c r="Q109" s="63">
        <f t="shared" si="12"/>
        <v>0</v>
      </c>
      <c r="R109" s="62">
        <f t="shared" si="13"/>
        <v>0</v>
      </c>
      <c r="S109" s="66">
        <f t="shared" si="14"/>
        <v>0</v>
      </c>
      <c r="T109" s="7">
        <f>($I109='Team Results'!$L$4)+0</f>
        <v>0</v>
      </c>
      <c r="U109" s="7">
        <f t="shared" si="15"/>
        <v>0</v>
      </c>
      <c r="V109" s="7">
        <f t="shared" si="16"/>
        <v>0</v>
      </c>
      <c r="W109" s="66">
        <f t="shared" si="17"/>
        <v>0</v>
      </c>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row>
    <row r="110" spans="1:52" s="60" customFormat="1" ht="15">
      <c r="A110" s="59" t="str">
        <f t="shared" si="18"/>
        <v/>
      </c>
      <c r="B110" s="59" t="str">
        <f t="shared" si="19"/>
        <v/>
      </c>
      <c r="C110" s="59">
        <v>3</v>
      </c>
      <c r="D110" s="764"/>
      <c r="E110" s="528"/>
      <c r="F110" s="529"/>
      <c r="G110" s="539">
        <f>IF('Form - Part 1'!$D$14="Yes",1,0)</f>
        <v>0</v>
      </c>
      <c r="H110" s="527">
        <v>23</v>
      </c>
      <c r="I110" s="561"/>
      <c r="J110" s="562"/>
      <c r="K110" s="567"/>
      <c r="L110" s="564"/>
      <c r="M110" s="563"/>
      <c r="N110" s="568"/>
      <c r="O110" s="570"/>
      <c r="P110" s="671">
        <f t="shared" si="11"/>
        <v>0</v>
      </c>
      <c r="Q110" s="63">
        <f t="shared" si="12"/>
        <v>0</v>
      </c>
      <c r="R110" s="62">
        <f t="shared" si="13"/>
        <v>0</v>
      </c>
      <c r="S110" s="66">
        <f t="shared" si="14"/>
        <v>0</v>
      </c>
      <c r="T110" s="7">
        <f>($I110='Team Results'!$L$4)+0</f>
        <v>0</v>
      </c>
      <c r="U110" s="7">
        <f t="shared" si="15"/>
        <v>0</v>
      </c>
      <c r="V110" s="7">
        <f t="shared" si="16"/>
        <v>0</v>
      </c>
      <c r="W110" s="66">
        <f t="shared" si="17"/>
        <v>0</v>
      </c>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row>
    <row r="111" spans="1:52" s="60" customFormat="1" ht="15">
      <c r="A111" s="59" t="str">
        <f t="shared" si="18"/>
        <v/>
      </c>
      <c r="B111" s="59" t="str">
        <f t="shared" si="19"/>
        <v/>
      </c>
      <c r="C111" s="59">
        <v>3</v>
      </c>
      <c r="D111" s="764"/>
      <c r="E111" s="528"/>
      <c r="F111" s="529"/>
      <c r="G111" s="539">
        <f>IF('Form - Part 1'!$D$14="Yes",1,0)</f>
        <v>0</v>
      </c>
      <c r="H111" s="527">
        <v>24</v>
      </c>
      <c r="I111" s="561"/>
      <c r="J111" s="562"/>
      <c r="K111" s="567"/>
      <c r="L111" s="564"/>
      <c r="M111" s="563"/>
      <c r="N111" s="568"/>
      <c r="O111" s="570"/>
      <c r="P111" s="671">
        <f t="shared" si="11"/>
        <v>0</v>
      </c>
      <c r="Q111" s="63">
        <f t="shared" si="12"/>
        <v>0</v>
      </c>
      <c r="R111" s="62">
        <f t="shared" si="13"/>
        <v>0</v>
      </c>
      <c r="S111" s="66">
        <f t="shared" si="14"/>
        <v>0</v>
      </c>
      <c r="T111" s="7">
        <f>($I111='Team Results'!$L$4)+0</f>
        <v>0</v>
      </c>
      <c r="U111" s="7">
        <f t="shared" si="15"/>
        <v>0</v>
      </c>
      <c r="V111" s="7">
        <f t="shared" si="16"/>
        <v>0</v>
      </c>
      <c r="W111" s="66">
        <f t="shared" si="17"/>
        <v>0</v>
      </c>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row>
    <row r="112" spans="1:52" s="60" customFormat="1" ht="15">
      <c r="A112" s="59" t="str">
        <f t="shared" si="18"/>
        <v/>
      </c>
      <c r="B112" s="59" t="str">
        <f t="shared" si="19"/>
        <v/>
      </c>
      <c r="C112" s="59">
        <v>3</v>
      </c>
      <c r="D112" s="764"/>
      <c r="E112" s="528"/>
      <c r="F112" s="529"/>
      <c r="G112" s="539">
        <f>IF('Form - Part 1'!$D$14="Yes",1,0)</f>
        <v>0</v>
      </c>
      <c r="H112" s="527">
        <v>25</v>
      </c>
      <c r="I112" s="561"/>
      <c r="J112" s="562"/>
      <c r="K112" s="567"/>
      <c r="L112" s="564"/>
      <c r="M112" s="563"/>
      <c r="N112" s="568"/>
      <c r="O112" s="570"/>
      <c r="P112" s="671">
        <f t="shared" si="11"/>
        <v>0</v>
      </c>
      <c r="Q112" s="63">
        <f t="shared" si="12"/>
        <v>0</v>
      </c>
      <c r="R112" s="62">
        <f t="shared" si="13"/>
        <v>0</v>
      </c>
      <c r="S112" s="66">
        <f t="shared" si="14"/>
        <v>0</v>
      </c>
      <c r="T112" s="7">
        <f>($I112='Team Results'!$L$4)+0</f>
        <v>0</v>
      </c>
      <c r="U112" s="7">
        <f t="shared" si="15"/>
        <v>0</v>
      </c>
      <c r="V112" s="7">
        <f t="shared" si="16"/>
        <v>0</v>
      </c>
      <c r="W112" s="66">
        <f t="shared" si="17"/>
        <v>0</v>
      </c>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row>
    <row r="113" spans="1:52" s="60" customFormat="1" ht="15">
      <c r="A113" s="59" t="str">
        <f t="shared" si="18"/>
        <v/>
      </c>
      <c r="B113" s="59" t="str">
        <f t="shared" si="19"/>
        <v/>
      </c>
      <c r="C113" s="59">
        <v>3</v>
      </c>
      <c r="D113" s="764"/>
      <c r="E113" s="528"/>
      <c r="F113" s="529"/>
      <c r="G113" s="539">
        <f>IF('Form - Part 1'!$D$14="Yes",1,0)</f>
        <v>0</v>
      </c>
      <c r="H113" s="527">
        <v>26</v>
      </c>
      <c r="I113" s="561"/>
      <c r="J113" s="562"/>
      <c r="K113" s="563"/>
      <c r="L113" s="564"/>
      <c r="M113" s="563"/>
      <c r="N113" s="565"/>
      <c r="O113" s="570"/>
      <c r="P113" s="671">
        <f t="shared" si="11"/>
        <v>0</v>
      </c>
      <c r="Q113" s="63">
        <f t="shared" si="12"/>
        <v>0</v>
      </c>
      <c r="R113" s="62">
        <f t="shared" si="13"/>
        <v>0</v>
      </c>
      <c r="S113" s="66">
        <f t="shared" si="14"/>
        <v>0</v>
      </c>
      <c r="T113" s="7">
        <f>($I113='Team Results'!$L$4)+0</f>
        <v>0</v>
      </c>
      <c r="U113" s="7">
        <f t="shared" si="15"/>
        <v>0</v>
      </c>
      <c r="V113" s="7">
        <f t="shared" si="16"/>
        <v>0</v>
      </c>
      <c r="W113" s="66">
        <f t="shared" si="17"/>
        <v>0</v>
      </c>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row>
    <row r="114" spans="1:52" s="60" customFormat="1" ht="15">
      <c r="A114" s="59" t="str">
        <f t="shared" si="18"/>
        <v/>
      </c>
      <c r="B114" s="59" t="str">
        <f t="shared" si="19"/>
        <v/>
      </c>
      <c r="C114" s="59">
        <v>3</v>
      </c>
      <c r="D114" s="764"/>
      <c r="E114" s="528"/>
      <c r="F114" s="529"/>
      <c r="G114" s="539">
        <f>IF('Form - Part 1'!$D$14="Yes",1,0)</f>
        <v>0</v>
      </c>
      <c r="H114" s="527">
        <v>27</v>
      </c>
      <c r="I114" s="561"/>
      <c r="J114" s="562"/>
      <c r="K114" s="563"/>
      <c r="L114" s="564"/>
      <c r="M114" s="563"/>
      <c r="N114" s="565"/>
      <c r="O114" s="570"/>
      <c r="P114" s="671">
        <f t="shared" si="11"/>
        <v>0</v>
      </c>
      <c r="Q114" s="63">
        <f t="shared" si="12"/>
        <v>0</v>
      </c>
      <c r="R114" s="62">
        <f t="shared" si="13"/>
        <v>0</v>
      </c>
      <c r="S114" s="66">
        <f t="shared" si="14"/>
        <v>0</v>
      </c>
      <c r="T114" s="7">
        <f>($I114='Team Results'!$L$4)+0</f>
        <v>0</v>
      </c>
      <c r="U114" s="7">
        <f t="shared" si="15"/>
        <v>0</v>
      </c>
      <c r="V114" s="7">
        <f t="shared" si="16"/>
        <v>0</v>
      </c>
      <c r="W114" s="66">
        <f t="shared" si="17"/>
        <v>0</v>
      </c>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row>
    <row r="115" spans="1:52" s="60" customFormat="1" ht="15">
      <c r="A115" s="59" t="str">
        <f t="shared" si="18"/>
        <v/>
      </c>
      <c r="B115" s="59" t="str">
        <f t="shared" si="19"/>
        <v/>
      </c>
      <c r="C115" s="59">
        <v>3</v>
      </c>
      <c r="D115" s="764"/>
      <c r="E115" s="528"/>
      <c r="F115" s="529"/>
      <c r="G115" s="539">
        <f>IF('Form - Part 1'!$D$14="Yes",1,0)</f>
        <v>0</v>
      </c>
      <c r="H115" s="527">
        <v>28</v>
      </c>
      <c r="I115" s="561"/>
      <c r="J115" s="562"/>
      <c r="K115" s="563"/>
      <c r="L115" s="564"/>
      <c r="M115" s="563"/>
      <c r="N115" s="565"/>
      <c r="O115" s="570"/>
      <c r="P115" s="671">
        <f t="shared" si="11"/>
        <v>0</v>
      </c>
      <c r="Q115" s="63">
        <f t="shared" si="12"/>
        <v>0</v>
      </c>
      <c r="R115" s="62">
        <f t="shared" si="13"/>
        <v>0</v>
      </c>
      <c r="S115" s="66">
        <f t="shared" si="14"/>
        <v>0</v>
      </c>
      <c r="T115" s="7">
        <f>($I115='Team Results'!$L$4)+0</f>
        <v>0</v>
      </c>
      <c r="U115" s="7">
        <f t="shared" si="15"/>
        <v>0</v>
      </c>
      <c r="V115" s="7">
        <f t="shared" si="16"/>
        <v>0</v>
      </c>
      <c r="W115" s="66">
        <f t="shared" si="17"/>
        <v>0</v>
      </c>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row>
    <row r="116" spans="1:52" s="60" customFormat="1" ht="15">
      <c r="A116" s="59" t="str">
        <f t="shared" si="18"/>
        <v/>
      </c>
      <c r="B116" s="59" t="str">
        <f t="shared" si="19"/>
        <v/>
      </c>
      <c r="C116" s="59">
        <v>3</v>
      </c>
      <c r="D116" s="764"/>
      <c r="E116" s="528"/>
      <c r="F116" s="529"/>
      <c r="G116" s="539">
        <f>IF('Form - Part 1'!$D$14="Yes",1,0)</f>
        <v>0</v>
      </c>
      <c r="H116" s="527">
        <v>29</v>
      </c>
      <c r="I116" s="561"/>
      <c r="J116" s="562"/>
      <c r="K116" s="563"/>
      <c r="L116" s="564"/>
      <c r="M116" s="563"/>
      <c r="N116" s="565"/>
      <c r="O116" s="570"/>
      <c r="P116" s="671">
        <f t="shared" si="11"/>
        <v>0</v>
      </c>
      <c r="Q116" s="63">
        <f t="shared" si="12"/>
        <v>0</v>
      </c>
      <c r="R116" s="62">
        <f t="shared" si="13"/>
        <v>0</v>
      </c>
      <c r="S116" s="66">
        <f t="shared" si="14"/>
        <v>0</v>
      </c>
      <c r="T116" s="7">
        <f>($I116='Team Results'!$L$4)+0</f>
        <v>0</v>
      </c>
      <c r="U116" s="7">
        <f t="shared" si="15"/>
        <v>0</v>
      </c>
      <c r="V116" s="7">
        <f t="shared" si="16"/>
        <v>0</v>
      </c>
      <c r="W116" s="66">
        <f t="shared" si="17"/>
        <v>0</v>
      </c>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row>
    <row r="117" spans="1:52" s="60" customFormat="1" ht="15">
      <c r="A117" s="59" t="str">
        <f t="shared" si="18"/>
        <v/>
      </c>
      <c r="B117" s="59" t="str">
        <f t="shared" si="19"/>
        <v/>
      </c>
      <c r="C117" s="59">
        <v>3</v>
      </c>
      <c r="D117" s="764"/>
      <c r="E117" s="528"/>
      <c r="F117" s="529"/>
      <c r="G117" s="539">
        <f>IF('Form - Part 1'!$D$14="Yes",1,0)</f>
        <v>0</v>
      </c>
      <c r="H117" s="527">
        <v>30</v>
      </c>
      <c r="I117" s="561"/>
      <c r="J117" s="562"/>
      <c r="K117" s="567"/>
      <c r="L117" s="564"/>
      <c r="M117" s="563"/>
      <c r="N117" s="568"/>
      <c r="O117" s="570"/>
      <c r="P117" s="671">
        <f t="shared" si="11"/>
        <v>0</v>
      </c>
      <c r="Q117" s="63">
        <f t="shared" si="12"/>
        <v>0</v>
      </c>
      <c r="R117" s="62">
        <f t="shared" si="13"/>
        <v>0</v>
      </c>
      <c r="S117" s="66">
        <f t="shared" si="14"/>
        <v>0</v>
      </c>
      <c r="T117" s="7">
        <f>($I117='Team Results'!$L$4)+0</f>
        <v>0</v>
      </c>
      <c r="U117" s="7">
        <f t="shared" si="15"/>
        <v>0</v>
      </c>
      <c r="V117" s="7">
        <f t="shared" si="16"/>
        <v>0</v>
      </c>
      <c r="W117" s="66">
        <f t="shared" si="17"/>
        <v>0</v>
      </c>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row>
    <row r="118" spans="1:52" s="60" customFormat="1" ht="15">
      <c r="A118" s="59" t="str">
        <f t="shared" si="18"/>
        <v/>
      </c>
      <c r="B118" s="59" t="str">
        <f t="shared" si="19"/>
        <v/>
      </c>
      <c r="C118" s="59">
        <v>3</v>
      </c>
      <c r="D118" s="764"/>
      <c r="E118" s="528"/>
      <c r="F118" s="529"/>
      <c r="G118" s="539">
        <f>IF('Form - Part 1'!$D$14="Yes",1,0)</f>
        <v>0</v>
      </c>
      <c r="H118" s="527">
        <v>31</v>
      </c>
      <c r="I118" s="561"/>
      <c r="J118" s="562"/>
      <c r="K118" s="567"/>
      <c r="L118" s="564"/>
      <c r="M118" s="563"/>
      <c r="N118" s="568"/>
      <c r="O118" s="570"/>
      <c r="P118" s="671">
        <f t="shared" si="11"/>
        <v>0</v>
      </c>
      <c r="Q118" s="63">
        <f t="shared" si="12"/>
        <v>0</v>
      </c>
      <c r="R118" s="62">
        <f t="shared" si="13"/>
        <v>0</v>
      </c>
      <c r="S118" s="66">
        <f t="shared" si="14"/>
        <v>0</v>
      </c>
      <c r="T118" s="7">
        <f>($I118='Team Results'!$L$4)+0</f>
        <v>0</v>
      </c>
      <c r="U118" s="7">
        <f t="shared" si="15"/>
        <v>0</v>
      </c>
      <c r="V118" s="7">
        <f t="shared" si="16"/>
        <v>0</v>
      </c>
      <c r="W118" s="66">
        <f t="shared" si="17"/>
        <v>0</v>
      </c>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row>
    <row r="119" spans="1:52" s="60" customFormat="1" ht="15">
      <c r="A119" s="59" t="str">
        <f t="shared" si="18"/>
        <v/>
      </c>
      <c r="B119" s="59" t="str">
        <f t="shared" si="19"/>
        <v/>
      </c>
      <c r="C119" s="59">
        <v>3</v>
      </c>
      <c r="D119" s="764"/>
      <c r="E119" s="528"/>
      <c r="F119" s="529"/>
      <c r="G119" s="539">
        <f>IF('Form - Part 1'!$D$14="Yes",1,0)</f>
        <v>0</v>
      </c>
      <c r="H119" s="527">
        <v>32</v>
      </c>
      <c r="I119" s="561"/>
      <c r="J119" s="562"/>
      <c r="K119" s="567"/>
      <c r="L119" s="564"/>
      <c r="M119" s="563"/>
      <c r="N119" s="568"/>
      <c r="O119" s="570"/>
      <c r="P119" s="671">
        <f t="shared" si="11"/>
        <v>0</v>
      </c>
      <c r="Q119" s="63">
        <f t="shared" si="12"/>
        <v>0</v>
      </c>
      <c r="R119" s="62">
        <f t="shared" si="13"/>
        <v>0</v>
      </c>
      <c r="S119" s="66">
        <f t="shared" si="14"/>
        <v>0</v>
      </c>
      <c r="T119" s="7">
        <f>($I119='Team Results'!$L$4)+0</f>
        <v>0</v>
      </c>
      <c r="U119" s="7">
        <f t="shared" si="15"/>
        <v>0</v>
      </c>
      <c r="V119" s="7">
        <f t="shared" si="16"/>
        <v>0</v>
      </c>
      <c r="W119" s="66">
        <f t="shared" si="17"/>
        <v>0</v>
      </c>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row>
    <row r="120" spans="1:52" s="60" customFormat="1" ht="15">
      <c r="A120" s="59" t="str">
        <f t="shared" si="18"/>
        <v/>
      </c>
      <c r="B120" s="59" t="str">
        <f t="shared" si="19"/>
        <v/>
      </c>
      <c r="C120" s="59">
        <v>3</v>
      </c>
      <c r="D120" s="764"/>
      <c r="E120" s="528"/>
      <c r="F120" s="529"/>
      <c r="G120" s="539">
        <f>IF('Form - Part 1'!$D$14="Yes",1,0)</f>
        <v>0</v>
      </c>
      <c r="H120" s="527">
        <v>33</v>
      </c>
      <c r="I120" s="561"/>
      <c r="J120" s="562"/>
      <c r="K120" s="567"/>
      <c r="L120" s="564"/>
      <c r="M120" s="563"/>
      <c r="N120" s="568"/>
      <c r="O120" s="570"/>
      <c r="P120" s="671">
        <f t="shared" si="11"/>
        <v>0</v>
      </c>
      <c r="Q120" s="63">
        <f t="shared" si="12"/>
        <v>0</v>
      </c>
      <c r="R120" s="62">
        <f t="shared" si="13"/>
        <v>0</v>
      </c>
      <c r="S120" s="66">
        <f t="shared" si="14"/>
        <v>0</v>
      </c>
      <c r="T120" s="7">
        <f>($I120='Team Results'!$L$4)+0</f>
        <v>0</v>
      </c>
      <c r="U120" s="7">
        <f t="shared" si="15"/>
        <v>0</v>
      </c>
      <c r="V120" s="7">
        <f t="shared" si="16"/>
        <v>0</v>
      </c>
      <c r="W120" s="66">
        <f t="shared" si="17"/>
        <v>0</v>
      </c>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row>
    <row r="121" spans="1:52" s="60" customFormat="1" ht="15">
      <c r="A121" s="59" t="str">
        <f t="shared" si="18"/>
        <v/>
      </c>
      <c r="B121" s="59" t="str">
        <f t="shared" si="19"/>
        <v/>
      </c>
      <c r="C121" s="59">
        <v>3</v>
      </c>
      <c r="D121" s="764"/>
      <c r="E121" s="528"/>
      <c r="F121" s="529"/>
      <c r="G121" s="539">
        <f>IF('Form - Part 1'!$D$14="Yes",1,0)</f>
        <v>0</v>
      </c>
      <c r="H121" s="527">
        <v>34</v>
      </c>
      <c r="I121" s="561"/>
      <c r="J121" s="562"/>
      <c r="K121" s="567"/>
      <c r="L121" s="564"/>
      <c r="M121" s="563"/>
      <c r="N121" s="568"/>
      <c r="O121" s="570"/>
      <c r="P121" s="671">
        <f t="shared" si="11"/>
        <v>0</v>
      </c>
      <c r="Q121" s="63">
        <f t="shared" si="12"/>
        <v>0</v>
      </c>
      <c r="R121" s="62">
        <f t="shared" si="13"/>
        <v>0</v>
      </c>
      <c r="S121" s="66">
        <f t="shared" si="14"/>
        <v>0</v>
      </c>
      <c r="T121" s="7">
        <f>($I121='Team Results'!$L$4)+0</f>
        <v>0</v>
      </c>
      <c r="U121" s="7">
        <f t="shared" si="15"/>
        <v>0</v>
      </c>
      <c r="V121" s="7">
        <f t="shared" si="16"/>
        <v>0</v>
      </c>
      <c r="W121" s="66">
        <f t="shared" si="17"/>
        <v>0</v>
      </c>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row>
    <row r="122" spans="1:52" s="60" customFormat="1" ht="15">
      <c r="A122" s="59" t="str">
        <f t="shared" si="18"/>
        <v/>
      </c>
      <c r="B122" s="59" t="str">
        <f t="shared" si="19"/>
        <v/>
      </c>
      <c r="C122" s="59">
        <v>3</v>
      </c>
      <c r="D122" s="764"/>
      <c r="E122" s="528"/>
      <c r="F122" s="529"/>
      <c r="G122" s="539">
        <f>IF('Form - Part 1'!$D$14="Yes",1,0)</f>
        <v>0</v>
      </c>
      <c r="H122" s="527">
        <v>35</v>
      </c>
      <c r="I122" s="561"/>
      <c r="J122" s="562"/>
      <c r="K122" s="567"/>
      <c r="L122" s="564"/>
      <c r="M122" s="563"/>
      <c r="N122" s="568"/>
      <c r="O122" s="570"/>
      <c r="P122" s="671">
        <f t="shared" si="11"/>
        <v>0</v>
      </c>
      <c r="Q122" s="63">
        <f t="shared" si="12"/>
        <v>0</v>
      </c>
      <c r="R122" s="62">
        <f t="shared" si="13"/>
        <v>0</v>
      </c>
      <c r="S122" s="66">
        <f t="shared" si="14"/>
        <v>0</v>
      </c>
      <c r="T122" s="7">
        <f>($I122='Team Results'!$L$4)+0</f>
        <v>0</v>
      </c>
      <c r="U122" s="7">
        <f t="shared" si="15"/>
        <v>0</v>
      </c>
      <c r="V122" s="7">
        <f t="shared" si="16"/>
        <v>0</v>
      </c>
      <c r="W122" s="66">
        <f t="shared" si="17"/>
        <v>0</v>
      </c>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row>
    <row r="123" spans="1:52" s="60" customFormat="1" ht="15">
      <c r="A123" s="59" t="str">
        <f t="shared" si="18"/>
        <v/>
      </c>
      <c r="B123" s="59" t="str">
        <f t="shared" si="19"/>
        <v/>
      </c>
      <c r="C123" s="59">
        <v>3</v>
      </c>
      <c r="D123" s="764"/>
      <c r="E123" s="528"/>
      <c r="F123" s="529"/>
      <c r="G123" s="539">
        <f>IF('Form - Part 1'!$D$14="Yes",1,0)</f>
        <v>0</v>
      </c>
      <c r="H123" s="527">
        <v>36</v>
      </c>
      <c r="I123" s="561"/>
      <c r="J123" s="562"/>
      <c r="K123" s="567"/>
      <c r="L123" s="564"/>
      <c r="M123" s="563"/>
      <c r="N123" s="568"/>
      <c r="O123" s="570"/>
      <c r="P123" s="671">
        <f t="shared" si="11"/>
        <v>0</v>
      </c>
      <c r="Q123" s="63">
        <f t="shared" si="12"/>
        <v>0</v>
      </c>
      <c r="R123" s="62">
        <f t="shared" si="13"/>
        <v>0</v>
      </c>
      <c r="S123" s="66">
        <f t="shared" si="14"/>
        <v>0</v>
      </c>
      <c r="T123" s="7">
        <f>($I123='Team Results'!$L$4)+0</f>
        <v>0</v>
      </c>
      <c r="U123" s="7">
        <f t="shared" si="15"/>
        <v>0</v>
      </c>
      <c r="V123" s="7">
        <f t="shared" si="16"/>
        <v>0</v>
      </c>
      <c r="W123" s="66">
        <f t="shared" si="17"/>
        <v>0</v>
      </c>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row>
    <row r="124" spans="1:52" s="60" customFormat="1" ht="15">
      <c r="A124" s="59" t="str">
        <f t="shared" si="18"/>
        <v/>
      </c>
      <c r="B124" s="59" t="str">
        <f t="shared" si="19"/>
        <v/>
      </c>
      <c r="C124" s="59">
        <v>3</v>
      </c>
      <c r="D124" s="764"/>
      <c r="E124" s="528"/>
      <c r="F124" s="529"/>
      <c r="G124" s="539">
        <f>IF('Form - Part 1'!$D$14="Yes",1,0)</f>
        <v>0</v>
      </c>
      <c r="H124" s="527">
        <v>37</v>
      </c>
      <c r="I124" s="561"/>
      <c r="J124" s="562"/>
      <c r="K124" s="567"/>
      <c r="L124" s="564"/>
      <c r="M124" s="563"/>
      <c r="N124" s="568"/>
      <c r="O124" s="570"/>
      <c r="P124" s="671">
        <f t="shared" si="11"/>
        <v>0</v>
      </c>
      <c r="Q124" s="63">
        <f t="shared" si="12"/>
        <v>0</v>
      </c>
      <c r="R124" s="62">
        <f t="shared" si="13"/>
        <v>0</v>
      </c>
      <c r="S124" s="66">
        <f t="shared" si="14"/>
        <v>0</v>
      </c>
      <c r="T124" s="7">
        <f>($I124='Team Results'!$L$4)+0</f>
        <v>0</v>
      </c>
      <c r="U124" s="7">
        <f t="shared" si="15"/>
        <v>0</v>
      </c>
      <c r="V124" s="7">
        <f t="shared" si="16"/>
        <v>0</v>
      </c>
      <c r="W124" s="66">
        <f t="shared" si="17"/>
        <v>0</v>
      </c>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row>
    <row r="125" spans="1:52" s="60" customFormat="1" ht="15">
      <c r="A125" s="59" t="str">
        <f t="shared" si="18"/>
        <v/>
      </c>
      <c r="B125" s="59" t="str">
        <f t="shared" si="19"/>
        <v/>
      </c>
      <c r="C125" s="59">
        <v>3</v>
      </c>
      <c r="D125" s="764"/>
      <c r="E125" s="528"/>
      <c r="F125" s="529"/>
      <c r="G125" s="539">
        <f>IF('Form - Part 1'!$D$14="Yes",1,0)</f>
        <v>0</v>
      </c>
      <c r="H125" s="527">
        <v>38</v>
      </c>
      <c r="I125" s="561"/>
      <c r="J125" s="562"/>
      <c r="K125" s="567"/>
      <c r="L125" s="564"/>
      <c r="M125" s="563"/>
      <c r="N125" s="568"/>
      <c r="O125" s="570"/>
      <c r="P125" s="671">
        <f t="shared" si="11"/>
        <v>0</v>
      </c>
      <c r="Q125" s="63">
        <f t="shared" si="12"/>
        <v>0</v>
      </c>
      <c r="R125" s="62">
        <f t="shared" si="13"/>
        <v>0</v>
      </c>
      <c r="S125" s="66">
        <f t="shared" si="14"/>
        <v>0</v>
      </c>
      <c r="T125" s="7">
        <f>($I125='Team Results'!$L$4)+0</f>
        <v>0</v>
      </c>
      <c r="U125" s="7">
        <f t="shared" si="15"/>
        <v>0</v>
      </c>
      <c r="V125" s="7">
        <f t="shared" si="16"/>
        <v>0</v>
      </c>
      <c r="W125" s="66">
        <f t="shared" si="17"/>
        <v>0</v>
      </c>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row>
    <row r="126" spans="1:52" s="60" customFormat="1" ht="15">
      <c r="A126" s="59" t="str">
        <f t="shared" si="18"/>
        <v/>
      </c>
      <c r="B126" s="59" t="str">
        <f t="shared" si="19"/>
        <v/>
      </c>
      <c r="C126" s="59">
        <v>3</v>
      </c>
      <c r="D126" s="764"/>
      <c r="E126" s="528"/>
      <c r="F126" s="529"/>
      <c r="G126" s="539">
        <f>IF('Form - Part 1'!$D$14="Yes",1,0)</f>
        <v>0</v>
      </c>
      <c r="H126" s="527">
        <v>39</v>
      </c>
      <c r="I126" s="561"/>
      <c r="J126" s="562"/>
      <c r="K126" s="563"/>
      <c r="L126" s="564"/>
      <c r="M126" s="563"/>
      <c r="N126" s="565"/>
      <c r="O126" s="570"/>
      <c r="P126" s="671">
        <f t="shared" si="11"/>
        <v>0</v>
      </c>
      <c r="Q126" s="63">
        <f t="shared" si="12"/>
        <v>0</v>
      </c>
      <c r="R126" s="62">
        <f t="shared" si="13"/>
        <v>0</v>
      </c>
      <c r="S126" s="66">
        <f t="shared" si="14"/>
        <v>0</v>
      </c>
      <c r="T126" s="7">
        <f>($I126='Team Results'!$L$4)+0</f>
        <v>0</v>
      </c>
      <c r="U126" s="7">
        <f t="shared" si="15"/>
        <v>0</v>
      </c>
      <c r="V126" s="7">
        <f t="shared" si="16"/>
        <v>0</v>
      </c>
      <c r="W126" s="66">
        <f t="shared" si="17"/>
        <v>0</v>
      </c>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row>
    <row r="127" spans="1:52" s="59" customFormat="1" ht="15">
      <c r="A127" s="59" t="str">
        <f t="shared" si="18"/>
        <v/>
      </c>
      <c r="B127" s="59" t="str">
        <f t="shared" si="19"/>
        <v/>
      </c>
      <c r="C127" s="59">
        <v>3</v>
      </c>
      <c r="D127" s="765"/>
      <c r="E127" s="536"/>
      <c r="F127" s="529"/>
      <c r="G127" s="539">
        <f>IF('Form - Part 1'!$D$14="Yes",1,0)</f>
        <v>0</v>
      </c>
      <c r="H127" s="537">
        <v>40</v>
      </c>
      <c r="I127" s="579"/>
      <c r="J127" s="580"/>
      <c r="K127" s="583"/>
      <c r="L127" s="582"/>
      <c r="M127" s="583"/>
      <c r="N127" s="584"/>
      <c r="O127" s="585"/>
      <c r="P127" s="671">
        <f t="shared" si="11"/>
        <v>0</v>
      </c>
      <c r="Q127" s="63">
        <f t="shared" si="12"/>
        <v>0</v>
      </c>
      <c r="R127" s="62">
        <f t="shared" si="13"/>
        <v>0</v>
      </c>
      <c r="S127" s="66">
        <f t="shared" si="14"/>
        <v>0</v>
      </c>
      <c r="T127" s="7">
        <f>($I127='Team Results'!$L$4)+0</f>
        <v>0</v>
      </c>
      <c r="U127" s="7">
        <f t="shared" si="15"/>
        <v>0</v>
      </c>
      <c r="V127" s="7">
        <f t="shared" si="16"/>
        <v>0</v>
      </c>
      <c r="W127" s="66">
        <f t="shared" si="17"/>
        <v>0</v>
      </c>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row>
    <row r="128" spans="1:52" s="241" customFormat="1">
      <c r="D128" s="298"/>
      <c r="E128" s="299"/>
      <c r="F128" s="300"/>
      <c r="G128" s="300"/>
      <c r="I128" s="242"/>
      <c r="J128" s="242"/>
      <c r="K128" s="242"/>
      <c r="L128" s="242"/>
      <c r="M128" s="242"/>
      <c r="N128" s="242"/>
      <c r="O128" s="243"/>
      <c r="P128" s="671">
        <f t="shared" si="11"/>
        <v>0</v>
      </c>
      <c r="Q128" s="63">
        <f t="shared" si="12"/>
        <v>0</v>
      </c>
      <c r="R128" s="62">
        <f t="shared" si="13"/>
        <v>0</v>
      </c>
      <c r="S128" s="66">
        <f t="shared" si="14"/>
        <v>0</v>
      </c>
      <c r="T128" s="7">
        <f>($I128='Team Results'!$L$4)+0</f>
        <v>0</v>
      </c>
      <c r="U128" s="7">
        <f t="shared" si="15"/>
        <v>0</v>
      </c>
      <c r="V128" s="7">
        <f t="shared" si="16"/>
        <v>0</v>
      </c>
      <c r="W128" s="66">
        <f t="shared" si="17"/>
        <v>0</v>
      </c>
    </row>
    <row r="129" spans="1:23" ht="15">
      <c r="A129" s="5" t="str">
        <f>IF(ISERROR(MONTH($E$129)),"",MONTH($E$129))</f>
        <v/>
      </c>
      <c r="B129" s="5" t="str">
        <f>IF(ISERROR(WEEKNUM($E$129)),"",WEEKNUM($E$129))</f>
        <v/>
      </c>
      <c r="C129" s="5">
        <v>4</v>
      </c>
      <c r="D129" s="763">
        <v>4</v>
      </c>
      <c r="E129" s="538" t="str">
        <f>IF(ISBLANK('Form - Part 1'!B15),"",'Form - Part 1'!B15)</f>
        <v/>
      </c>
      <c r="F129" s="539" t="str">
        <f>IF(ISBLANK('Form - Part 1'!C15),"0",'Form - Part 1'!C15)</f>
        <v>0</v>
      </c>
      <c r="G129" s="539">
        <f>IF('Form - Part 1'!$D$15="Yes",1,0)</f>
        <v>0</v>
      </c>
      <c r="H129" s="540">
        <v>1</v>
      </c>
      <c r="I129" s="586"/>
      <c r="J129" s="587"/>
      <c r="K129" s="588"/>
      <c r="L129" s="589"/>
      <c r="M129" s="588"/>
      <c r="N129" s="590"/>
      <c r="O129" s="591"/>
      <c r="P129" s="671">
        <f t="shared" si="11"/>
        <v>0</v>
      </c>
      <c r="Q129" s="63">
        <f t="shared" si="12"/>
        <v>0</v>
      </c>
      <c r="R129" s="62">
        <f t="shared" si="13"/>
        <v>0</v>
      </c>
      <c r="S129" s="66">
        <f t="shared" si="14"/>
        <v>0</v>
      </c>
      <c r="T129" s="7">
        <f>($I129='Team Results'!$L$4)+0</f>
        <v>0</v>
      </c>
      <c r="U129" s="7">
        <f t="shared" si="15"/>
        <v>0</v>
      </c>
      <c r="V129" s="7">
        <f t="shared" si="16"/>
        <v>0</v>
      </c>
      <c r="W129" s="66">
        <f t="shared" si="17"/>
        <v>0</v>
      </c>
    </row>
    <row r="130" spans="1:23" ht="15">
      <c r="A130" s="5" t="str">
        <f t="shared" ref="A130:A168" si="20">IF(ISERROR(MONTH($E$129)),"",MONTH($E$129))</f>
        <v/>
      </c>
      <c r="B130" s="5" t="str">
        <f t="shared" ref="B130:B168" si="21">IF(ISERROR(WEEKNUM($E$129)),"",WEEKNUM($E$129))</f>
        <v/>
      </c>
      <c r="C130" s="5">
        <v>4</v>
      </c>
      <c r="D130" s="764"/>
      <c r="F130" s="529"/>
      <c r="G130" s="539">
        <f>IF('Form - Part 1'!$D$15="Yes",1,0)</f>
        <v>0</v>
      </c>
      <c r="H130" s="527">
        <v>2</v>
      </c>
      <c r="I130" s="561"/>
      <c r="J130" s="562"/>
      <c r="K130" s="567"/>
      <c r="L130" s="564"/>
      <c r="M130" s="563"/>
      <c r="N130" s="568"/>
      <c r="O130" s="570"/>
      <c r="P130" s="671">
        <f t="shared" si="11"/>
        <v>0</v>
      </c>
      <c r="Q130" s="63">
        <f t="shared" si="12"/>
        <v>0</v>
      </c>
      <c r="R130" s="62">
        <f t="shared" si="13"/>
        <v>0</v>
      </c>
      <c r="S130" s="66">
        <f t="shared" si="14"/>
        <v>0</v>
      </c>
      <c r="T130" s="7">
        <f>($I130='Team Results'!$L$4)+0</f>
        <v>0</v>
      </c>
      <c r="U130" s="7">
        <f t="shared" si="15"/>
        <v>0</v>
      </c>
      <c r="V130" s="7">
        <f t="shared" si="16"/>
        <v>0</v>
      </c>
      <c r="W130" s="66">
        <f t="shared" si="17"/>
        <v>0</v>
      </c>
    </row>
    <row r="131" spans="1:23" ht="15">
      <c r="A131" s="5" t="str">
        <f t="shared" si="20"/>
        <v/>
      </c>
      <c r="B131" s="5" t="str">
        <f t="shared" si="21"/>
        <v/>
      </c>
      <c r="C131" s="5">
        <v>4</v>
      </c>
      <c r="D131" s="764"/>
      <c r="F131" s="529"/>
      <c r="G131" s="539">
        <f>IF('Form - Part 1'!$D$15="Yes",1,0)</f>
        <v>0</v>
      </c>
      <c r="H131" s="527">
        <v>3</v>
      </c>
      <c r="I131" s="561"/>
      <c r="J131" s="562"/>
      <c r="K131" s="567"/>
      <c r="L131" s="564"/>
      <c r="M131" s="563"/>
      <c r="N131" s="568"/>
      <c r="O131" s="570"/>
      <c r="P131" s="671">
        <f t="shared" si="11"/>
        <v>0</v>
      </c>
      <c r="Q131" s="63">
        <f t="shared" si="12"/>
        <v>0</v>
      </c>
      <c r="R131" s="62">
        <f t="shared" si="13"/>
        <v>0</v>
      </c>
      <c r="S131" s="66">
        <f t="shared" si="14"/>
        <v>0</v>
      </c>
      <c r="T131" s="7">
        <f>($I131='Team Results'!$L$4)+0</f>
        <v>0</v>
      </c>
      <c r="U131" s="7">
        <f t="shared" si="15"/>
        <v>0</v>
      </c>
      <c r="V131" s="7">
        <f t="shared" si="16"/>
        <v>0</v>
      </c>
      <c r="W131" s="66">
        <f t="shared" si="17"/>
        <v>0</v>
      </c>
    </row>
    <row r="132" spans="1:23" ht="15">
      <c r="A132" s="5" t="str">
        <f t="shared" si="20"/>
        <v/>
      </c>
      <c r="B132" s="5" t="str">
        <f t="shared" si="21"/>
        <v/>
      </c>
      <c r="C132" s="5">
        <v>4</v>
      </c>
      <c r="D132" s="764"/>
      <c r="F132" s="529"/>
      <c r="G132" s="539">
        <f>IF('Form - Part 1'!$D$15="Yes",1,0)</f>
        <v>0</v>
      </c>
      <c r="H132" s="527">
        <v>4</v>
      </c>
      <c r="I132" s="561"/>
      <c r="J132" s="562"/>
      <c r="K132" s="563"/>
      <c r="L132" s="564"/>
      <c r="M132" s="563"/>
      <c r="N132" s="565"/>
      <c r="O132" s="570"/>
      <c r="P132" s="671">
        <f t="shared" si="11"/>
        <v>0</v>
      </c>
      <c r="Q132" s="63">
        <f t="shared" si="12"/>
        <v>0</v>
      </c>
      <c r="R132" s="62">
        <f t="shared" si="13"/>
        <v>0</v>
      </c>
      <c r="S132" s="66">
        <f t="shared" si="14"/>
        <v>0</v>
      </c>
      <c r="T132" s="7">
        <f>($I132='Team Results'!$L$4)+0</f>
        <v>0</v>
      </c>
      <c r="U132" s="7">
        <f t="shared" si="15"/>
        <v>0</v>
      </c>
      <c r="V132" s="7">
        <f t="shared" si="16"/>
        <v>0</v>
      </c>
      <c r="W132" s="66">
        <f t="shared" si="17"/>
        <v>0</v>
      </c>
    </row>
    <row r="133" spans="1:23" ht="15">
      <c r="A133" s="5" t="str">
        <f t="shared" si="20"/>
        <v/>
      </c>
      <c r="B133" s="5" t="str">
        <f t="shared" si="21"/>
        <v/>
      </c>
      <c r="C133" s="5">
        <v>4</v>
      </c>
      <c r="D133" s="764"/>
      <c r="F133" s="529"/>
      <c r="G133" s="539">
        <f>IF('Form - Part 1'!$D$15="Yes",1,0)</f>
        <v>0</v>
      </c>
      <c r="H133" s="527">
        <v>5</v>
      </c>
      <c r="I133" s="561"/>
      <c r="J133" s="562"/>
      <c r="K133" s="563"/>
      <c r="L133" s="564"/>
      <c r="M133" s="563"/>
      <c r="N133" s="565"/>
      <c r="O133" s="570"/>
      <c r="P133" s="671">
        <f t="shared" si="11"/>
        <v>0</v>
      </c>
      <c r="Q133" s="63">
        <f t="shared" si="12"/>
        <v>0</v>
      </c>
      <c r="R133" s="62">
        <f t="shared" si="13"/>
        <v>0</v>
      </c>
      <c r="S133" s="66">
        <f t="shared" si="14"/>
        <v>0</v>
      </c>
      <c r="T133" s="7">
        <f>($I133='Team Results'!$L$4)+0</f>
        <v>0</v>
      </c>
      <c r="U133" s="7">
        <f t="shared" si="15"/>
        <v>0</v>
      </c>
      <c r="V133" s="7">
        <f t="shared" si="16"/>
        <v>0</v>
      </c>
      <c r="W133" s="66">
        <f t="shared" si="17"/>
        <v>0</v>
      </c>
    </row>
    <row r="134" spans="1:23" ht="15">
      <c r="A134" s="5" t="str">
        <f t="shared" si="20"/>
        <v/>
      </c>
      <c r="B134" s="5" t="str">
        <f t="shared" si="21"/>
        <v/>
      </c>
      <c r="C134" s="5">
        <v>4</v>
      </c>
      <c r="D134" s="764"/>
      <c r="F134" s="529"/>
      <c r="G134" s="539">
        <f>IF('Form - Part 1'!$D$15="Yes",1,0)</f>
        <v>0</v>
      </c>
      <c r="H134" s="527">
        <v>6</v>
      </c>
      <c r="I134" s="561"/>
      <c r="J134" s="562"/>
      <c r="K134" s="563"/>
      <c r="L134" s="564"/>
      <c r="M134" s="563"/>
      <c r="N134" s="565"/>
      <c r="O134" s="570"/>
      <c r="P134" s="671">
        <f t="shared" si="11"/>
        <v>0</v>
      </c>
      <c r="Q134" s="63">
        <f t="shared" si="12"/>
        <v>0</v>
      </c>
      <c r="R134" s="62">
        <f t="shared" si="13"/>
        <v>0</v>
      </c>
      <c r="S134" s="66">
        <f t="shared" si="14"/>
        <v>0</v>
      </c>
      <c r="T134" s="7">
        <f>($I134='Team Results'!$L$4)+0</f>
        <v>0</v>
      </c>
      <c r="U134" s="7">
        <f t="shared" si="15"/>
        <v>0</v>
      </c>
      <c r="V134" s="7">
        <f t="shared" si="16"/>
        <v>0</v>
      </c>
      <c r="W134" s="66">
        <f t="shared" si="17"/>
        <v>0</v>
      </c>
    </row>
    <row r="135" spans="1:23" ht="15">
      <c r="A135" s="5" t="str">
        <f t="shared" si="20"/>
        <v/>
      </c>
      <c r="B135" s="5" t="str">
        <f t="shared" si="21"/>
        <v/>
      </c>
      <c r="C135" s="5">
        <v>4</v>
      </c>
      <c r="D135" s="764"/>
      <c r="F135" s="529"/>
      <c r="G135" s="539">
        <f>IF('Form - Part 1'!$D$15="Yes",1,0)</f>
        <v>0</v>
      </c>
      <c r="H135" s="527">
        <v>7</v>
      </c>
      <c r="I135" s="561"/>
      <c r="J135" s="562"/>
      <c r="K135" s="567"/>
      <c r="L135" s="564"/>
      <c r="M135" s="563"/>
      <c r="N135" s="568"/>
      <c r="O135" s="570"/>
      <c r="P135" s="671">
        <f t="shared" ref="P135:P198" si="22">COUNTA(J135:N135)</f>
        <v>0</v>
      </c>
      <c r="Q135" s="63">
        <f t="shared" ref="Q135:Q198" si="23">COUNTIF(J135:N135,"Yes")</f>
        <v>0</v>
      </c>
      <c r="R135" s="62">
        <f t="shared" ref="R135:R198" si="24">IF(Q135 =5, 1,0)</f>
        <v>0</v>
      </c>
      <c r="S135" s="66">
        <f t="shared" ref="S135:S198" si="25">IF(G135+P135&gt;1,1,0)</f>
        <v>0</v>
      </c>
      <c r="T135" s="7">
        <f>($I135='Team Results'!$L$4)+0</f>
        <v>0</v>
      </c>
      <c r="U135" s="7">
        <f t="shared" ref="U135:U198" si="26">IF(T135=1,Q135,0)</f>
        <v>0</v>
      </c>
      <c r="V135" s="7">
        <f t="shared" ref="V135:V198" si="27">IF(T135=1,R135,0)</f>
        <v>0</v>
      </c>
      <c r="W135" s="66">
        <f t="shared" ref="W135:W198" si="28">IF(T135=1,S135,0)</f>
        <v>0</v>
      </c>
    </row>
    <row r="136" spans="1:23" ht="15">
      <c r="A136" s="5" t="str">
        <f t="shared" si="20"/>
        <v/>
      </c>
      <c r="B136" s="5" t="str">
        <f t="shared" si="21"/>
        <v/>
      </c>
      <c r="C136" s="5">
        <v>4</v>
      </c>
      <c r="D136" s="764"/>
      <c r="F136" s="529"/>
      <c r="G136" s="539">
        <f>IF('Form - Part 1'!$D$15="Yes",1,0)</f>
        <v>0</v>
      </c>
      <c r="H136" s="527">
        <v>8</v>
      </c>
      <c r="I136" s="561"/>
      <c r="J136" s="562"/>
      <c r="K136" s="567"/>
      <c r="L136" s="564"/>
      <c r="M136" s="563"/>
      <c r="N136" s="568"/>
      <c r="O136" s="570"/>
      <c r="P136" s="671">
        <f t="shared" si="22"/>
        <v>0</v>
      </c>
      <c r="Q136" s="63">
        <f t="shared" si="23"/>
        <v>0</v>
      </c>
      <c r="R136" s="62">
        <f t="shared" si="24"/>
        <v>0</v>
      </c>
      <c r="S136" s="66">
        <f t="shared" si="25"/>
        <v>0</v>
      </c>
      <c r="T136" s="7">
        <f>($I136='Team Results'!$L$4)+0</f>
        <v>0</v>
      </c>
      <c r="U136" s="7">
        <f t="shared" si="26"/>
        <v>0</v>
      </c>
      <c r="V136" s="7">
        <f t="shared" si="27"/>
        <v>0</v>
      </c>
      <c r="W136" s="66">
        <f t="shared" si="28"/>
        <v>0</v>
      </c>
    </row>
    <row r="137" spans="1:23" ht="15">
      <c r="A137" s="5" t="str">
        <f t="shared" si="20"/>
        <v/>
      </c>
      <c r="B137" s="5" t="str">
        <f t="shared" si="21"/>
        <v/>
      </c>
      <c r="C137" s="5">
        <v>4</v>
      </c>
      <c r="D137" s="764"/>
      <c r="F137" s="529"/>
      <c r="G137" s="539">
        <f>IF('Form - Part 1'!$D$15="Yes",1,0)</f>
        <v>0</v>
      </c>
      <c r="H137" s="527">
        <v>9</v>
      </c>
      <c r="I137" s="561"/>
      <c r="J137" s="562"/>
      <c r="K137" s="563"/>
      <c r="L137" s="564"/>
      <c r="M137" s="563"/>
      <c r="N137" s="565"/>
      <c r="O137" s="570"/>
      <c r="P137" s="671">
        <f t="shared" si="22"/>
        <v>0</v>
      </c>
      <c r="Q137" s="63">
        <f t="shared" si="23"/>
        <v>0</v>
      </c>
      <c r="R137" s="62">
        <f t="shared" si="24"/>
        <v>0</v>
      </c>
      <c r="S137" s="66">
        <f t="shared" si="25"/>
        <v>0</v>
      </c>
      <c r="T137" s="7">
        <f>($I137='Team Results'!$L$4)+0</f>
        <v>0</v>
      </c>
      <c r="U137" s="7">
        <f t="shared" si="26"/>
        <v>0</v>
      </c>
      <c r="V137" s="7">
        <f t="shared" si="27"/>
        <v>0</v>
      </c>
      <c r="W137" s="66">
        <f t="shared" si="28"/>
        <v>0</v>
      </c>
    </row>
    <row r="138" spans="1:23" ht="15">
      <c r="A138" s="5" t="str">
        <f t="shared" si="20"/>
        <v/>
      </c>
      <c r="B138" s="5" t="str">
        <f t="shared" si="21"/>
        <v/>
      </c>
      <c r="C138" s="5">
        <v>4</v>
      </c>
      <c r="D138" s="764"/>
      <c r="F138" s="529"/>
      <c r="G138" s="539">
        <f>IF('Form - Part 1'!$D$15="Yes",1,0)</f>
        <v>0</v>
      </c>
      <c r="H138" s="527">
        <v>10</v>
      </c>
      <c r="I138" s="561"/>
      <c r="J138" s="562"/>
      <c r="K138" s="567"/>
      <c r="L138" s="564"/>
      <c r="M138" s="563"/>
      <c r="N138" s="568"/>
      <c r="O138" s="570"/>
      <c r="P138" s="671">
        <f t="shared" si="22"/>
        <v>0</v>
      </c>
      <c r="Q138" s="63">
        <f t="shared" si="23"/>
        <v>0</v>
      </c>
      <c r="R138" s="62">
        <f t="shared" si="24"/>
        <v>0</v>
      </c>
      <c r="S138" s="66">
        <f t="shared" si="25"/>
        <v>0</v>
      </c>
      <c r="T138" s="7">
        <f>($I138='Team Results'!$L$4)+0</f>
        <v>0</v>
      </c>
      <c r="U138" s="7">
        <f t="shared" si="26"/>
        <v>0</v>
      </c>
      <c r="V138" s="7">
        <f t="shared" si="27"/>
        <v>0</v>
      </c>
      <c r="W138" s="66">
        <f t="shared" si="28"/>
        <v>0</v>
      </c>
    </row>
    <row r="139" spans="1:23" ht="15">
      <c r="A139" s="5" t="str">
        <f t="shared" si="20"/>
        <v/>
      </c>
      <c r="B139" s="5" t="str">
        <f t="shared" si="21"/>
        <v/>
      </c>
      <c r="C139" s="5">
        <v>4</v>
      </c>
      <c r="D139" s="764"/>
      <c r="F139" s="529"/>
      <c r="G139" s="539">
        <f>IF('Form - Part 1'!$D$15="Yes",1,0)</f>
        <v>0</v>
      </c>
      <c r="H139" s="527">
        <v>11</v>
      </c>
      <c r="I139" s="561"/>
      <c r="J139" s="562"/>
      <c r="K139" s="563"/>
      <c r="L139" s="564"/>
      <c r="M139" s="563"/>
      <c r="N139" s="565"/>
      <c r="O139" s="570"/>
      <c r="P139" s="671">
        <f t="shared" si="22"/>
        <v>0</v>
      </c>
      <c r="Q139" s="63">
        <f t="shared" si="23"/>
        <v>0</v>
      </c>
      <c r="R139" s="62">
        <f t="shared" si="24"/>
        <v>0</v>
      </c>
      <c r="S139" s="66">
        <f t="shared" si="25"/>
        <v>0</v>
      </c>
      <c r="T139" s="7">
        <f>($I139='Team Results'!$L$4)+0</f>
        <v>0</v>
      </c>
      <c r="U139" s="7">
        <f t="shared" si="26"/>
        <v>0</v>
      </c>
      <c r="V139" s="7">
        <f t="shared" si="27"/>
        <v>0</v>
      </c>
      <c r="W139" s="66">
        <f t="shared" si="28"/>
        <v>0</v>
      </c>
    </row>
    <row r="140" spans="1:23" ht="15">
      <c r="A140" s="5" t="str">
        <f t="shared" si="20"/>
        <v/>
      </c>
      <c r="B140" s="5" t="str">
        <f t="shared" si="21"/>
        <v/>
      </c>
      <c r="C140" s="5">
        <v>4</v>
      </c>
      <c r="D140" s="764"/>
      <c r="F140" s="529"/>
      <c r="G140" s="539">
        <f>IF('Form - Part 1'!$D$15="Yes",1,0)</f>
        <v>0</v>
      </c>
      <c r="H140" s="527">
        <v>12</v>
      </c>
      <c r="I140" s="561"/>
      <c r="J140" s="562"/>
      <c r="K140" s="567"/>
      <c r="L140" s="564"/>
      <c r="M140" s="563"/>
      <c r="N140" s="568"/>
      <c r="O140" s="570"/>
      <c r="P140" s="671">
        <f t="shared" si="22"/>
        <v>0</v>
      </c>
      <c r="Q140" s="63">
        <f t="shared" si="23"/>
        <v>0</v>
      </c>
      <c r="R140" s="62">
        <f t="shared" si="24"/>
        <v>0</v>
      </c>
      <c r="S140" s="66">
        <f t="shared" si="25"/>
        <v>0</v>
      </c>
      <c r="T140" s="7">
        <f>($I140='Team Results'!$L$4)+0</f>
        <v>0</v>
      </c>
      <c r="U140" s="7">
        <f t="shared" si="26"/>
        <v>0</v>
      </c>
      <c r="V140" s="7">
        <f t="shared" si="27"/>
        <v>0</v>
      </c>
      <c r="W140" s="66">
        <f t="shared" si="28"/>
        <v>0</v>
      </c>
    </row>
    <row r="141" spans="1:23" ht="15">
      <c r="A141" s="5" t="str">
        <f t="shared" si="20"/>
        <v/>
      </c>
      <c r="B141" s="5" t="str">
        <f t="shared" si="21"/>
        <v/>
      </c>
      <c r="C141" s="5">
        <v>4</v>
      </c>
      <c r="D141" s="764"/>
      <c r="F141" s="529"/>
      <c r="G141" s="539">
        <f>IF('Form - Part 1'!$D$15="Yes",1,0)</f>
        <v>0</v>
      </c>
      <c r="H141" s="527">
        <v>13</v>
      </c>
      <c r="I141" s="561"/>
      <c r="J141" s="562"/>
      <c r="K141" s="563"/>
      <c r="L141" s="564"/>
      <c r="M141" s="563"/>
      <c r="N141" s="565"/>
      <c r="O141" s="570"/>
      <c r="P141" s="671">
        <f t="shared" si="22"/>
        <v>0</v>
      </c>
      <c r="Q141" s="63">
        <f t="shared" si="23"/>
        <v>0</v>
      </c>
      <c r="R141" s="62">
        <f t="shared" si="24"/>
        <v>0</v>
      </c>
      <c r="S141" s="66">
        <f t="shared" si="25"/>
        <v>0</v>
      </c>
      <c r="T141" s="7">
        <f>($I141='Team Results'!$L$4)+0</f>
        <v>0</v>
      </c>
      <c r="U141" s="7">
        <f t="shared" si="26"/>
        <v>0</v>
      </c>
      <c r="V141" s="7">
        <f t="shared" si="27"/>
        <v>0</v>
      </c>
      <c r="W141" s="66">
        <f t="shared" si="28"/>
        <v>0</v>
      </c>
    </row>
    <row r="142" spans="1:23" ht="15">
      <c r="A142" s="5" t="str">
        <f t="shared" si="20"/>
        <v/>
      </c>
      <c r="B142" s="5" t="str">
        <f t="shared" si="21"/>
        <v/>
      </c>
      <c r="C142" s="5">
        <v>4</v>
      </c>
      <c r="D142" s="764"/>
      <c r="F142" s="529"/>
      <c r="G142" s="539">
        <f>IF('Form - Part 1'!$D$15="Yes",1,0)</f>
        <v>0</v>
      </c>
      <c r="H142" s="527">
        <v>14</v>
      </c>
      <c r="I142" s="561"/>
      <c r="J142" s="562"/>
      <c r="K142" s="567"/>
      <c r="L142" s="564"/>
      <c r="M142" s="563"/>
      <c r="N142" s="568"/>
      <c r="O142" s="570"/>
      <c r="P142" s="671">
        <f t="shared" si="22"/>
        <v>0</v>
      </c>
      <c r="Q142" s="63">
        <f t="shared" si="23"/>
        <v>0</v>
      </c>
      <c r="R142" s="62">
        <f t="shared" si="24"/>
        <v>0</v>
      </c>
      <c r="S142" s="66">
        <f t="shared" si="25"/>
        <v>0</v>
      </c>
      <c r="T142" s="7">
        <f>($I142='Team Results'!$L$4)+0</f>
        <v>0</v>
      </c>
      <c r="U142" s="7">
        <f t="shared" si="26"/>
        <v>0</v>
      </c>
      <c r="V142" s="7">
        <f t="shared" si="27"/>
        <v>0</v>
      </c>
      <c r="W142" s="66">
        <f t="shared" si="28"/>
        <v>0</v>
      </c>
    </row>
    <row r="143" spans="1:23" ht="15">
      <c r="A143" s="5" t="str">
        <f t="shared" si="20"/>
        <v/>
      </c>
      <c r="B143" s="5" t="str">
        <f t="shared" si="21"/>
        <v/>
      </c>
      <c r="C143" s="5">
        <v>4</v>
      </c>
      <c r="D143" s="764"/>
      <c r="F143" s="529"/>
      <c r="G143" s="539">
        <f>IF('Form - Part 1'!$D$15="Yes",1,0)</f>
        <v>0</v>
      </c>
      <c r="H143" s="527">
        <v>15</v>
      </c>
      <c r="I143" s="561"/>
      <c r="J143" s="562"/>
      <c r="K143" s="567"/>
      <c r="L143" s="564"/>
      <c r="M143" s="563"/>
      <c r="N143" s="568"/>
      <c r="O143" s="570"/>
      <c r="P143" s="671">
        <f t="shared" si="22"/>
        <v>0</v>
      </c>
      <c r="Q143" s="63">
        <f t="shared" si="23"/>
        <v>0</v>
      </c>
      <c r="R143" s="62">
        <f t="shared" si="24"/>
        <v>0</v>
      </c>
      <c r="S143" s="66">
        <f t="shared" si="25"/>
        <v>0</v>
      </c>
      <c r="T143" s="7">
        <f>($I143='Team Results'!$L$4)+0</f>
        <v>0</v>
      </c>
      <c r="U143" s="7">
        <f t="shared" si="26"/>
        <v>0</v>
      </c>
      <c r="V143" s="7">
        <f t="shared" si="27"/>
        <v>0</v>
      </c>
      <c r="W143" s="66">
        <f t="shared" si="28"/>
        <v>0</v>
      </c>
    </row>
    <row r="144" spans="1:23" ht="15">
      <c r="A144" s="5" t="str">
        <f t="shared" si="20"/>
        <v/>
      </c>
      <c r="B144" s="5" t="str">
        <f t="shared" si="21"/>
        <v/>
      </c>
      <c r="C144" s="5">
        <v>4</v>
      </c>
      <c r="D144" s="764"/>
      <c r="F144" s="529"/>
      <c r="G144" s="539">
        <f>IF('Form - Part 1'!$D$15="Yes",1,0)</f>
        <v>0</v>
      </c>
      <c r="H144" s="527">
        <v>16</v>
      </c>
      <c r="I144" s="561"/>
      <c r="J144" s="562"/>
      <c r="K144" s="567"/>
      <c r="L144" s="564"/>
      <c r="M144" s="563"/>
      <c r="N144" s="568"/>
      <c r="O144" s="570"/>
      <c r="P144" s="671">
        <f t="shared" si="22"/>
        <v>0</v>
      </c>
      <c r="Q144" s="63">
        <f t="shared" si="23"/>
        <v>0</v>
      </c>
      <c r="R144" s="62">
        <f t="shared" si="24"/>
        <v>0</v>
      </c>
      <c r="S144" s="66">
        <f t="shared" si="25"/>
        <v>0</v>
      </c>
      <c r="T144" s="7">
        <f>($I144='Team Results'!$L$4)+0</f>
        <v>0</v>
      </c>
      <c r="U144" s="7">
        <f t="shared" si="26"/>
        <v>0</v>
      </c>
      <c r="V144" s="7">
        <f t="shared" si="27"/>
        <v>0</v>
      </c>
      <c r="W144" s="66">
        <f t="shared" si="28"/>
        <v>0</v>
      </c>
    </row>
    <row r="145" spans="1:23" ht="15">
      <c r="A145" s="5" t="str">
        <f t="shared" si="20"/>
        <v/>
      </c>
      <c r="B145" s="5" t="str">
        <f t="shared" si="21"/>
        <v/>
      </c>
      <c r="C145" s="5">
        <v>4</v>
      </c>
      <c r="D145" s="764"/>
      <c r="F145" s="529"/>
      <c r="G145" s="539">
        <f>IF('Form - Part 1'!$D$15="Yes",1,0)</f>
        <v>0</v>
      </c>
      <c r="H145" s="527">
        <v>17</v>
      </c>
      <c r="I145" s="561"/>
      <c r="J145" s="562"/>
      <c r="K145" s="563"/>
      <c r="L145" s="564"/>
      <c r="M145" s="563"/>
      <c r="N145" s="565"/>
      <c r="O145" s="570"/>
      <c r="P145" s="671">
        <f t="shared" si="22"/>
        <v>0</v>
      </c>
      <c r="Q145" s="63">
        <f t="shared" si="23"/>
        <v>0</v>
      </c>
      <c r="R145" s="62">
        <f t="shared" si="24"/>
        <v>0</v>
      </c>
      <c r="S145" s="66">
        <f t="shared" si="25"/>
        <v>0</v>
      </c>
      <c r="T145" s="7">
        <f>($I145='Team Results'!$L$4)+0</f>
        <v>0</v>
      </c>
      <c r="U145" s="7">
        <f t="shared" si="26"/>
        <v>0</v>
      </c>
      <c r="V145" s="7">
        <f t="shared" si="27"/>
        <v>0</v>
      </c>
      <c r="W145" s="66">
        <f t="shared" si="28"/>
        <v>0</v>
      </c>
    </row>
    <row r="146" spans="1:23" ht="15">
      <c r="A146" s="5" t="str">
        <f t="shared" si="20"/>
        <v/>
      </c>
      <c r="B146" s="5" t="str">
        <f t="shared" si="21"/>
        <v/>
      </c>
      <c r="C146" s="5">
        <v>4</v>
      </c>
      <c r="D146" s="764"/>
      <c r="F146" s="529"/>
      <c r="G146" s="539">
        <f>IF('Form - Part 1'!$D$15="Yes",1,0)</f>
        <v>0</v>
      </c>
      <c r="H146" s="527">
        <v>18</v>
      </c>
      <c r="I146" s="561"/>
      <c r="J146" s="562"/>
      <c r="K146" s="563"/>
      <c r="L146" s="564"/>
      <c r="M146" s="563"/>
      <c r="N146" s="565"/>
      <c r="O146" s="570"/>
      <c r="P146" s="671">
        <f t="shared" si="22"/>
        <v>0</v>
      </c>
      <c r="Q146" s="63">
        <f t="shared" si="23"/>
        <v>0</v>
      </c>
      <c r="R146" s="62">
        <f t="shared" si="24"/>
        <v>0</v>
      </c>
      <c r="S146" s="66">
        <f t="shared" si="25"/>
        <v>0</v>
      </c>
      <c r="T146" s="7">
        <f>($I146='Team Results'!$L$4)+0</f>
        <v>0</v>
      </c>
      <c r="U146" s="7">
        <f t="shared" si="26"/>
        <v>0</v>
      </c>
      <c r="V146" s="7">
        <f t="shared" si="27"/>
        <v>0</v>
      </c>
      <c r="W146" s="66">
        <f t="shared" si="28"/>
        <v>0</v>
      </c>
    </row>
    <row r="147" spans="1:23" ht="15">
      <c r="A147" s="5" t="str">
        <f t="shared" si="20"/>
        <v/>
      </c>
      <c r="B147" s="5" t="str">
        <f t="shared" si="21"/>
        <v/>
      </c>
      <c r="C147" s="5">
        <v>4</v>
      </c>
      <c r="D147" s="764"/>
      <c r="F147" s="529"/>
      <c r="G147" s="539">
        <f>IF('Form - Part 1'!$D$15="Yes",1,0)</f>
        <v>0</v>
      </c>
      <c r="H147" s="527">
        <v>19</v>
      </c>
      <c r="I147" s="561"/>
      <c r="J147" s="562"/>
      <c r="K147" s="567"/>
      <c r="L147" s="564"/>
      <c r="M147" s="563"/>
      <c r="N147" s="568"/>
      <c r="O147" s="570"/>
      <c r="P147" s="671">
        <f t="shared" si="22"/>
        <v>0</v>
      </c>
      <c r="Q147" s="63">
        <f t="shared" si="23"/>
        <v>0</v>
      </c>
      <c r="R147" s="62">
        <f t="shared" si="24"/>
        <v>0</v>
      </c>
      <c r="S147" s="66">
        <f t="shared" si="25"/>
        <v>0</v>
      </c>
      <c r="T147" s="7">
        <f>($I147='Team Results'!$L$4)+0</f>
        <v>0</v>
      </c>
      <c r="U147" s="7">
        <f t="shared" si="26"/>
        <v>0</v>
      </c>
      <c r="V147" s="7">
        <f t="shared" si="27"/>
        <v>0</v>
      </c>
      <c r="W147" s="66">
        <f t="shared" si="28"/>
        <v>0</v>
      </c>
    </row>
    <row r="148" spans="1:23" ht="15">
      <c r="A148" s="5" t="str">
        <f t="shared" si="20"/>
        <v/>
      </c>
      <c r="B148" s="5" t="str">
        <f t="shared" si="21"/>
        <v/>
      </c>
      <c r="C148" s="5">
        <v>4</v>
      </c>
      <c r="D148" s="764"/>
      <c r="F148" s="529"/>
      <c r="G148" s="539">
        <f>IF('Form - Part 1'!$D$15="Yes",1,0)</f>
        <v>0</v>
      </c>
      <c r="H148" s="527">
        <v>20</v>
      </c>
      <c r="I148" s="561"/>
      <c r="J148" s="562"/>
      <c r="K148" s="563"/>
      <c r="L148" s="564"/>
      <c r="M148" s="563"/>
      <c r="N148" s="568"/>
      <c r="O148" s="570"/>
      <c r="P148" s="671">
        <f t="shared" si="22"/>
        <v>0</v>
      </c>
      <c r="Q148" s="63">
        <f t="shared" si="23"/>
        <v>0</v>
      </c>
      <c r="R148" s="62">
        <f t="shared" si="24"/>
        <v>0</v>
      </c>
      <c r="S148" s="66">
        <f t="shared" si="25"/>
        <v>0</v>
      </c>
      <c r="T148" s="7">
        <f>($I148='Team Results'!$L$4)+0</f>
        <v>0</v>
      </c>
      <c r="U148" s="7">
        <f t="shared" si="26"/>
        <v>0</v>
      </c>
      <c r="V148" s="7">
        <f t="shared" si="27"/>
        <v>0</v>
      </c>
      <c r="W148" s="66">
        <f t="shared" si="28"/>
        <v>0</v>
      </c>
    </row>
    <row r="149" spans="1:23" ht="15">
      <c r="A149" s="5" t="str">
        <f t="shared" si="20"/>
        <v/>
      </c>
      <c r="B149" s="5" t="str">
        <f t="shared" si="21"/>
        <v/>
      </c>
      <c r="C149" s="5">
        <v>4</v>
      </c>
      <c r="D149" s="764"/>
      <c r="F149" s="529"/>
      <c r="G149" s="539">
        <f>IF('Form - Part 1'!$D$15="Yes",1,0)</f>
        <v>0</v>
      </c>
      <c r="H149" s="527">
        <v>21</v>
      </c>
      <c r="I149" s="561"/>
      <c r="J149" s="562"/>
      <c r="K149" s="567"/>
      <c r="L149" s="564"/>
      <c r="M149" s="563"/>
      <c r="N149" s="568"/>
      <c r="O149" s="570"/>
      <c r="P149" s="671">
        <f t="shared" si="22"/>
        <v>0</v>
      </c>
      <c r="Q149" s="63">
        <f t="shared" si="23"/>
        <v>0</v>
      </c>
      <c r="R149" s="62">
        <f t="shared" si="24"/>
        <v>0</v>
      </c>
      <c r="S149" s="66">
        <f t="shared" si="25"/>
        <v>0</v>
      </c>
      <c r="T149" s="7">
        <f>($I149='Team Results'!$L$4)+0</f>
        <v>0</v>
      </c>
      <c r="U149" s="7">
        <f t="shared" si="26"/>
        <v>0</v>
      </c>
      <c r="V149" s="7">
        <f t="shared" si="27"/>
        <v>0</v>
      </c>
      <c r="W149" s="66">
        <f t="shared" si="28"/>
        <v>0</v>
      </c>
    </row>
    <row r="150" spans="1:23" ht="15">
      <c r="A150" s="5" t="str">
        <f t="shared" si="20"/>
        <v/>
      </c>
      <c r="B150" s="5" t="str">
        <f t="shared" si="21"/>
        <v/>
      </c>
      <c r="C150" s="5">
        <v>4</v>
      </c>
      <c r="D150" s="764"/>
      <c r="F150" s="529"/>
      <c r="G150" s="539">
        <f>IF('Form - Part 1'!$D$15="Yes",1,0)</f>
        <v>0</v>
      </c>
      <c r="H150" s="527">
        <v>22</v>
      </c>
      <c r="I150" s="561"/>
      <c r="J150" s="562"/>
      <c r="K150" s="567"/>
      <c r="L150" s="564"/>
      <c r="M150" s="563"/>
      <c r="N150" s="568"/>
      <c r="O150" s="570"/>
      <c r="P150" s="671">
        <f t="shared" si="22"/>
        <v>0</v>
      </c>
      <c r="Q150" s="63">
        <f t="shared" si="23"/>
        <v>0</v>
      </c>
      <c r="R150" s="62">
        <f t="shared" si="24"/>
        <v>0</v>
      </c>
      <c r="S150" s="66">
        <f t="shared" si="25"/>
        <v>0</v>
      </c>
      <c r="T150" s="7">
        <f>($I150='Team Results'!$L$4)+0</f>
        <v>0</v>
      </c>
      <c r="U150" s="7">
        <f t="shared" si="26"/>
        <v>0</v>
      </c>
      <c r="V150" s="7">
        <f t="shared" si="27"/>
        <v>0</v>
      </c>
      <c r="W150" s="66">
        <f t="shared" si="28"/>
        <v>0</v>
      </c>
    </row>
    <row r="151" spans="1:23" ht="15">
      <c r="A151" s="5" t="str">
        <f t="shared" si="20"/>
        <v/>
      </c>
      <c r="B151" s="5" t="str">
        <f t="shared" si="21"/>
        <v/>
      </c>
      <c r="C151" s="5">
        <v>4</v>
      </c>
      <c r="D151" s="764"/>
      <c r="F151" s="529"/>
      <c r="G151" s="539">
        <f>IF('Form - Part 1'!$D$15="Yes",1,0)</f>
        <v>0</v>
      </c>
      <c r="H151" s="527">
        <v>23</v>
      </c>
      <c r="I151" s="561"/>
      <c r="J151" s="562"/>
      <c r="K151" s="563"/>
      <c r="L151" s="564"/>
      <c r="M151" s="563"/>
      <c r="N151" s="565"/>
      <c r="O151" s="570"/>
      <c r="P151" s="671">
        <f t="shared" si="22"/>
        <v>0</v>
      </c>
      <c r="Q151" s="63">
        <f t="shared" si="23"/>
        <v>0</v>
      </c>
      <c r="R151" s="62">
        <f t="shared" si="24"/>
        <v>0</v>
      </c>
      <c r="S151" s="66">
        <f t="shared" si="25"/>
        <v>0</v>
      </c>
      <c r="T151" s="7">
        <f>($I151='Team Results'!$L$4)+0</f>
        <v>0</v>
      </c>
      <c r="U151" s="7">
        <f t="shared" si="26"/>
        <v>0</v>
      </c>
      <c r="V151" s="7">
        <f t="shared" si="27"/>
        <v>0</v>
      </c>
      <c r="W151" s="66">
        <f t="shared" si="28"/>
        <v>0</v>
      </c>
    </row>
    <row r="152" spans="1:23" ht="15">
      <c r="A152" s="5" t="str">
        <f t="shared" si="20"/>
        <v/>
      </c>
      <c r="B152" s="5" t="str">
        <f t="shared" si="21"/>
        <v/>
      </c>
      <c r="C152" s="5">
        <v>4</v>
      </c>
      <c r="D152" s="764"/>
      <c r="F152" s="529"/>
      <c r="G152" s="539">
        <f>IF('Form - Part 1'!$D$15="Yes",1,0)</f>
        <v>0</v>
      </c>
      <c r="H152" s="527">
        <v>24</v>
      </c>
      <c r="I152" s="561"/>
      <c r="J152" s="562"/>
      <c r="K152" s="567"/>
      <c r="L152" s="564"/>
      <c r="M152" s="563"/>
      <c r="N152" s="568"/>
      <c r="O152" s="570"/>
      <c r="P152" s="671">
        <f t="shared" si="22"/>
        <v>0</v>
      </c>
      <c r="Q152" s="63">
        <f t="shared" si="23"/>
        <v>0</v>
      </c>
      <c r="R152" s="62">
        <f t="shared" si="24"/>
        <v>0</v>
      </c>
      <c r="S152" s="66">
        <f t="shared" si="25"/>
        <v>0</v>
      </c>
      <c r="T152" s="7">
        <f>($I152='Team Results'!$L$4)+0</f>
        <v>0</v>
      </c>
      <c r="U152" s="7">
        <f t="shared" si="26"/>
        <v>0</v>
      </c>
      <c r="V152" s="7">
        <f t="shared" si="27"/>
        <v>0</v>
      </c>
      <c r="W152" s="66">
        <f t="shared" si="28"/>
        <v>0</v>
      </c>
    </row>
    <row r="153" spans="1:23" ht="15">
      <c r="A153" s="5" t="str">
        <f t="shared" si="20"/>
        <v/>
      </c>
      <c r="B153" s="5" t="str">
        <f t="shared" si="21"/>
        <v/>
      </c>
      <c r="C153" s="5">
        <v>4</v>
      </c>
      <c r="D153" s="764"/>
      <c r="F153" s="529"/>
      <c r="G153" s="539">
        <f>IF('Form - Part 1'!$D$15="Yes",1,0)</f>
        <v>0</v>
      </c>
      <c r="H153" s="527">
        <v>25</v>
      </c>
      <c r="I153" s="561"/>
      <c r="J153" s="562"/>
      <c r="K153" s="563"/>
      <c r="L153" s="564"/>
      <c r="M153" s="563"/>
      <c r="N153" s="565"/>
      <c r="O153" s="570"/>
      <c r="P153" s="671">
        <f t="shared" si="22"/>
        <v>0</v>
      </c>
      <c r="Q153" s="63">
        <f t="shared" si="23"/>
        <v>0</v>
      </c>
      <c r="R153" s="62">
        <f t="shared" si="24"/>
        <v>0</v>
      </c>
      <c r="S153" s="66">
        <f t="shared" si="25"/>
        <v>0</v>
      </c>
      <c r="T153" s="7">
        <f>($I153='Team Results'!$L$4)+0</f>
        <v>0</v>
      </c>
      <c r="U153" s="7">
        <f t="shared" si="26"/>
        <v>0</v>
      </c>
      <c r="V153" s="7">
        <f t="shared" si="27"/>
        <v>0</v>
      </c>
      <c r="W153" s="66">
        <f t="shared" si="28"/>
        <v>0</v>
      </c>
    </row>
    <row r="154" spans="1:23" ht="15">
      <c r="A154" s="5" t="str">
        <f t="shared" si="20"/>
        <v/>
      </c>
      <c r="B154" s="5" t="str">
        <f t="shared" si="21"/>
        <v/>
      </c>
      <c r="C154" s="5">
        <v>4</v>
      </c>
      <c r="D154" s="764"/>
      <c r="F154" s="529"/>
      <c r="G154" s="539">
        <f>IF('Form - Part 1'!$D$15="Yes",1,0)</f>
        <v>0</v>
      </c>
      <c r="H154" s="527">
        <v>26</v>
      </c>
      <c r="I154" s="561"/>
      <c r="J154" s="562"/>
      <c r="K154" s="563"/>
      <c r="L154" s="564"/>
      <c r="M154" s="563"/>
      <c r="N154" s="565"/>
      <c r="O154" s="570"/>
      <c r="P154" s="671">
        <f t="shared" si="22"/>
        <v>0</v>
      </c>
      <c r="Q154" s="63">
        <f t="shared" si="23"/>
        <v>0</v>
      </c>
      <c r="R154" s="62">
        <f t="shared" si="24"/>
        <v>0</v>
      </c>
      <c r="S154" s="66">
        <f t="shared" si="25"/>
        <v>0</v>
      </c>
      <c r="T154" s="7">
        <f>($I154='Team Results'!$L$4)+0</f>
        <v>0</v>
      </c>
      <c r="U154" s="7">
        <f t="shared" si="26"/>
        <v>0</v>
      </c>
      <c r="V154" s="7">
        <f t="shared" si="27"/>
        <v>0</v>
      </c>
      <c r="W154" s="66">
        <f t="shared" si="28"/>
        <v>0</v>
      </c>
    </row>
    <row r="155" spans="1:23" ht="15">
      <c r="A155" s="5" t="str">
        <f t="shared" si="20"/>
        <v/>
      </c>
      <c r="B155" s="5" t="str">
        <f t="shared" si="21"/>
        <v/>
      </c>
      <c r="C155" s="5">
        <v>4</v>
      </c>
      <c r="D155" s="764"/>
      <c r="F155" s="529"/>
      <c r="G155" s="539">
        <f>IF('Form - Part 1'!$D$15="Yes",1,0)</f>
        <v>0</v>
      </c>
      <c r="H155" s="527">
        <v>27</v>
      </c>
      <c r="I155" s="561"/>
      <c r="J155" s="562"/>
      <c r="K155" s="563"/>
      <c r="L155" s="564"/>
      <c r="M155" s="563"/>
      <c r="N155" s="565"/>
      <c r="O155" s="570"/>
      <c r="P155" s="671">
        <f t="shared" si="22"/>
        <v>0</v>
      </c>
      <c r="Q155" s="63">
        <f t="shared" si="23"/>
        <v>0</v>
      </c>
      <c r="R155" s="62">
        <f t="shared" si="24"/>
        <v>0</v>
      </c>
      <c r="S155" s="66">
        <f t="shared" si="25"/>
        <v>0</v>
      </c>
      <c r="T155" s="7">
        <f>($I155='Team Results'!$L$4)+0</f>
        <v>0</v>
      </c>
      <c r="U155" s="7">
        <f t="shared" si="26"/>
        <v>0</v>
      </c>
      <c r="V155" s="7">
        <f t="shared" si="27"/>
        <v>0</v>
      </c>
      <c r="W155" s="66">
        <f t="shared" si="28"/>
        <v>0</v>
      </c>
    </row>
    <row r="156" spans="1:23" ht="15">
      <c r="A156" s="5" t="str">
        <f t="shared" si="20"/>
        <v/>
      </c>
      <c r="B156" s="5" t="str">
        <f t="shared" si="21"/>
        <v/>
      </c>
      <c r="C156" s="5">
        <v>4</v>
      </c>
      <c r="D156" s="764"/>
      <c r="F156" s="529"/>
      <c r="G156" s="539">
        <f>IF('Form - Part 1'!$D$15="Yes",1,0)</f>
        <v>0</v>
      </c>
      <c r="H156" s="527">
        <v>28</v>
      </c>
      <c r="I156" s="561"/>
      <c r="J156" s="562"/>
      <c r="K156" s="567"/>
      <c r="L156" s="564"/>
      <c r="M156" s="563"/>
      <c r="N156" s="568"/>
      <c r="O156" s="570"/>
      <c r="P156" s="671">
        <f t="shared" si="22"/>
        <v>0</v>
      </c>
      <c r="Q156" s="63">
        <f t="shared" si="23"/>
        <v>0</v>
      </c>
      <c r="R156" s="62">
        <f t="shared" si="24"/>
        <v>0</v>
      </c>
      <c r="S156" s="66">
        <f t="shared" si="25"/>
        <v>0</v>
      </c>
      <c r="T156" s="7">
        <f>($I156='Team Results'!$L$4)+0</f>
        <v>0</v>
      </c>
      <c r="U156" s="7">
        <f t="shared" si="26"/>
        <v>0</v>
      </c>
      <c r="V156" s="7">
        <f t="shared" si="27"/>
        <v>0</v>
      </c>
      <c r="W156" s="66">
        <f t="shared" si="28"/>
        <v>0</v>
      </c>
    </row>
    <row r="157" spans="1:23" ht="15">
      <c r="A157" s="5" t="str">
        <f t="shared" si="20"/>
        <v/>
      </c>
      <c r="B157" s="5" t="str">
        <f t="shared" si="21"/>
        <v/>
      </c>
      <c r="C157" s="5">
        <v>4</v>
      </c>
      <c r="D157" s="764"/>
      <c r="F157" s="529"/>
      <c r="G157" s="539">
        <f>IF('Form - Part 1'!$D$15="Yes",1,0)</f>
        <v>0</v>
      </c>
      <c r="H157" s="527">
        <v>29</v>
      </c>
      <c r="I157" s="561"/>
      <c r="J157" s="562"/>
      <c r="K157" s="567"/>
      <c r="L157" s="564"/>
      <c r="M157" s="563"/>
      <c r="N157" s="568"/>
      <c r="O157" s="570"/>
      <c r="P157" s="671">
        <f t="shared" si="22"/>
        <v>0</v>
      </c>
      <c r="Q157" s="63">
        <f t="shared" si="23"/>
        <v>0</v>
      </c>
      <c r="R157" s="62">
        <f t="shared" si="24"/>
        <v>0</v>
      </c>
      <c r="S157" s="66">
        <f t="shared" si="25"/>
        <v>0</v>
      </c>
      <c r="T157" s="7">
        <f>($I157='Team Results'!$L$4)+0</f>
        <v>0</v>
      </c>
      <c r="U157" s="7">
        <f t="shared" si="26"/>
        <v>0</v>
      </c>
      <c r="V157" s="7">
        <f t="shared" si="27"/>
        <v>0</v>
      </c>
      <c r="W157" s="66">
        <f t="shared" si="28"/>
        <v>0</v>
      </c>
    </row>
    <row r="158" spans="1:23" ht="15">
      <c r="A158" s="5" t="str">
        <f t="shared" si="20"/>
        <v/>
      </c>
      <c r="B158" s="5" t="str">
        <f t="shared" si="21"/>
        <v/>
      </c>
      <c r="C158" s="5">
        <v>4</v>
      </c>
      <c r="D158" s="764"/>
      <c r="F158" s="529"/>
      <c r="G158" s="539">
        <f>IF('Form - Part 1'!$D$15="Yes",1,0)</f>
        <v>0</v>
      </c>
      <c r="H158" s="527">
        <v>30</v>
      </c>
      <c r="I158" s="561"/>
      <c r="J158" s="562"/>
      <c r="K158" s="563"/>
      <c r="L158" s="564"/>
      <c r="M158" s="563"/>
      <c r="N158" s="565"/>
      <c r="O158" s="570"/>
      <c r="P158" s="671">
        <f t="shared" si="22"/>
        <v>0</v>
      </c>
      <c r="Q158" s="63">
        <f t="shared" si="23"/>
        <v>0</v>
      </c>
      <c r="R158" s="62">
        <f t="shared" si="24"/>
        <v>0</v>
      </c>
      <c r="S158" s="66">
        <f t="shared" si="25"/>
        <v>0</v>
      </c>
      <c r="T158" s="7">
        <f>($I158='Team Results'!$L$4)+0</f>
        <v>0</v>
      </c>
      <c r="U158" s="7">
        <f t="shared" si="26"/>
        <v>0</v>
      </c>
      <c r="V158" s="7">
        <f t="shared" si="27"/>
        <v>0</v>
      </c>
      <c r="W158" s="66">
        <f t="shared" si="28"/>
        <v>0</v>
      </c>
    </row>
    <row r="159" spans="1:23" ht="15">
      <c r="A159" s="5" t="str">
        <f t="shared" si="20"/>
        <v/>
      </c>
      <c r="B159" s="5" t="str">
        <f t="shared" si="21"/>
        <v/>
      </c>
      <c r="C159" s="5">
        <v>4</v>
      </c>
      <c r="D159" s="764"/>
      <c r="F159" s="529"/>
      <c r="G159" s="539">
        <f>IF('Form - Part 1'!$D$15="Yes",1,0)</f>
        <v>0</v>
      </c>
      <c r="H159" s="527">
        <v>31</v>
      </c>
      <c r="I159" s="561"/>
      <c r="J159" s="562"/>
      <c r="K159" s="563"/>
      <c r="L159" s="564"/>
      <c r="M159" s="563"/>
      <c r="N159" s="565"/>
      <c r="O159" s="570"/>
      <c r="P159" s="671">
        <f t="shared" si="22"/>
        <v>0</v>
      </c>
      <c r="Q159" s="63">
        <f t="shared" si="23"/>
        <v>0</v>
      </c>
      <c r="R159" s="62">
        <f t="shared" si="24"/>
        <v>0</v>
      </c>
      <c r="S159" s="66">
        <f t="shared" si="25"/>
        <v>0</v>
      </c>
      <c r="T159" s="7">
        <f>($I159='Team Results'!$L$4)+0</f>
        <v>0</v>
      </c>
      <c r="U159" s="7">
        <f t="shared" si="26"/>
        <v>0</v>
      </c>
      <c r="V159" s="7">
        <f t="shared" si="27"/>
        <v>0</v>
      </c>
      <c r="W159" s="66">
        <f t="shared" si="28"/>
        <v>0</v>
      </c>
    </row>
    <row r="160" spans="1:23" ht="15">
      <c r="A160" s="5" t="str">
        <f t="shared" si="20"/>
        <v/>
      </c>
      <c r="B160" s="5" t="str">
        <f t="shared" si="21"/>
        <v/>
      </c>
      <c r="C160" s="5">
        <v>4</v>
      </c>
      <c r="D160" s="764"/>
      <c r="F160" s="529"/>
      <c r="G160" s="539">
        <f>IF('Form - Part 1'!$D$15="Yes",1,0)</f>
        <v>0</v>
      </c>
      <c r="H160" s="527">
        <v>32</v>
      </c>
      <c r="I160" s="561"/>
      <c r="J160" s="562"/>
      <c r="K160" s="563"/>
      <c r="L160" s="564"/>
      <c r="M160" s="563"/>
      <c r="N160" s="565"/>
      <c r="O160" s="570"/>
      <c r="P160" s="671">
        <f t="shared" si="22"/>
        <v>0</v>
      </c>
      <c r="Q160" s="63">
        <f t="shared" si="23"/>
        <v>0</v>
      </c>
      <c r="R160" s="62">
        <f t="shared" si="24"/>
        <v>0</v>
      </c>
      <c r="S160" s="66">
        <f t="shared" si="25"/>
        <v>0</v>
      </c>
      <c r="T160" s="7">
        <f>($I160='Team Results'!$L$4)+0</f>
        <v>0</v>
      </c>
      <c r="U160" s="7">
        <f t="shared" si="26"/>
        <v>0</v>
      </c>
      <c r="V160" s="7">
        <f t="shared" si="27"/>
        <v>0</v>
      </c>
      <c r="W160" s="66">
        <f t="shared" si="28"/>
        <v>0</v>
      </c>
    </row>
    <row r="161" spans="1:52" ht="15">
      <c r="A161" s="5" t="str">
        <f t="shared" si="20"/>
        <v/>
      </c>
      <c r="B161" s="5" t="str">
        <f t="shared" si="21"/>
        <v/>
      </c>
      <c r="C161" s="5">
        <v>4</v>
      </c>
      <c r="D161" s="764"/>
      <c r="F161" s="529"/>
      <c r="G161" s="539">
        <f>IF('Form - Part 1'!$D$15="Yes",1,0)</f>
        <v>0</v>
      </c>
      <c r="H161" s="527">
        <v>33</v>
      </c>
      <c r="I161" s="561"/>
      <c r="J161" s="562"/>
      <c r="K161" s="563"/>
      <c r="L161" s="564"/>
      <c r="M161" s="563"/>
      <c r="N161" s="565"/>
      <c r="O161" s="570"/>
      <c r="P161" s="671">
        <f t="shared" si="22"/>
        <v>0</v>
      </c>
      <c r="Q161" s="63">
        <f t="shared" si="23"/>
        <v>0</v>
      </c>
      <c r="R161" s="62">
        <f t="shared" si="24"/>
        <v>0</v>
      </c>
      <c r="S161" s="66">
        <f t="shared" si="25"/>
        <v>0</v>
      </c>
      <c r="T161" s="7">
        <f>($I161='Team Results'!$L$4)+0</f>
        <v>0</v>
      </c>
      <c r="U161" s="7">
        <f t="shared" si="26"/>
        <v>0</v>
      </c>
      <c r="V161" s="7">
        <f t="shared" si="27"/>
        <v>0</v>
      </c>
      <c r="W161" s="66">
        <f t="shared" si="28"/>
        <v>0</v>
      </c>
    </row>
    <row r="162" spans="1:52" ht="15">
      <c r="A162" s="5" t="str">
        <f t="shared" si="20"/>
        <v/>
      </c>
      <c r="B162" s="5" t="str">
        <f t="shared" si="21"/>
        <v/>
      </c>
      <c r="C162" s="5">
        <v>4</v>
      </c>
      <c r="D162" s="764"/>
      <c r="F162" s="529"/>
      <c r="G162" s="539">
        <f>IF('Form - Part 1'!$D$15="Yes",1,0)</f>
        <v>0</v>
      </c>
      <c r="H162" s="527">
        <v>34</v>
      </c>
      <c r="I162" s="561"/>
      <c r="J162" s="562"/>
      <c r="K162" s="563"/>
      <c r="L162" s="564"/>
      <c r="M162" s="563"/>
      <c r="N162" s="565"/>
      <c r="O162" s="570"/>
      <c r="P162" s="671">
        <f t="shared" si="22"/>
        <v>0</v>
      </c>
      <c r="Q162" s="63">
        <f t="shared" si="23"/>
        <v>0</v>
      </c>
      <c r="R162" s="62">
        <f t="shared" si="24"/>
        <v>0</v>
      </c>
      <c r="S162" s="66">
        <f t="shared" si="25"/>
        <v>0</v>
      </c>
      <c r="T162" s="7">
        <f>($I162='Team Results'!$L$4)+0</f>
        <v>0</v>
      </c>
      <c r="U162" s="7">
        <f t="shared" si="26"/>
        <v>0</v>
      </c>
      <c r="V162" s="7">
        <f t="shared" si="27"/>
        <v>0</v>
      </c>
      <c r="W162" s="66">
        <f t="shared" si="28"/>
        <v>0</v>
      </c>
    </row>
    <row r="163" spans="1:52" ht="15">
      <c r="A163" s="5" t="str">
        <f t="shared" si="20"/>
        <v/>
      </c>
      <c r="B163" s="5" t="str">
        <f t="shared" si="21"/>
        <v/>
      </c>
      <c r="C163" s="5">
        <v>4</v>
      </c>
      <c r="D163" s="764"/>
      <c r="F163" s="529"/>
      <c r="G163" s="539">
        <f>IF('Form - Part 1'!$D$15="Yes",1,0)</f>
        <v>0</v>
      </c>
      <c r="H163" s="527">
        <v>35</v>
      </c>
      <c r="I163" s="561"/>
      <c r="J163" s="562"/>
      <c r="K163" s="567"/>
      <c r="L163" s="564"/>
      <c r="M163" s="563"/>
      <c r="N163" s="565"/>
      <c r="O163" s="570"/>
      <c r="P163" s="671">
        <f t="shared" si="22"/>
        <v>0</v>
      </c>
      <c r="Q163" s="63">
        <f t="shared" si="23"/>
        <v>0</v>
      </c>
      <c r="R163" s="62">
        <f t="shared" si="24"/>
        <v>0</v>
      </c>
      <c r="S163" s="66">
        <f t="shared" si="25"/>
        <v>0</v>
      </c>
      <c r="T163" s="7">
        <f>($I163='Team Results'!$L$4)+0</f>
        <v>0</v>
      </c>
      <c r="U163" s="7">
        <f t="shared" si="26"/>
        <v>0</v>
      </c>
      <c r="V163" s="7">
        <f t="shared" si="27"/>
        <v>0</v>
      </c>
      <c r="W163" s="66">
        <f t="shared" si="28"/>
        <v>0</v>
      </c>
    </row>
    <row r="164" spans="1:52" ht="15">
      <c r="A164" s="5" t="str">
        <f t="shared" si="20"/>
        <v/>
      </c>
      <c r="B164" s="5" t="str">
        <f t="shared" si="21"/>
        <v/>
      </c>
      <c r="C164" s="5">
        <v>4</v>
      </c>
      <c r="D164" s="764"/>
      <c r="F164" s="529"/>
      <c r="G164" s="539">
        <f>IF('Form - Part 1'!$D$15="Yes",1,0)</f>
        <v>0</v>
      </c>
      <c r="H164" s="527">
        <v>36</v>
      </c>
      <c r="I164" s="561"/>
      <c r="J164" s="562"/>
      <c r="K164" s="567"/>
      <c r="L164" s="564"/>
      <c r="M164" s="563"/>
      <c r="N164" s="565"/>
      <c r="O164" s="570"/>
      <c r="P164" s="671">
        <f t="shared" si="22"/>
        <v>0</v>
      </c>
      <c r="Q164" s="63">
        <f t="shared" si="23"/>
        <v>0</v>
      </c>
      <c r="R164" s="62">
        <f t="shared" si="24"/>
        <v>0</v>
      </c>
      <c r="S164" s="66">
        <f t="shared" si="25"/>
        <v>0</v>
      </c>
      <c r="T164" s="7">
        <f>($I164='Team Results'!$L$4)+0</f>
        <v>0</v>
      </c>
      <c r="U164" s="7">
        <f t="shared" si="26"/>
        <v>0</v>
      </c>
      <c r="V164" s="7">
        <f t="shared" si="27"/>
        <v>0</v>
      </c>
      <c r="W164" s="66">
        <f t="shared" si="28"/>
        <v>0</v>
      </c>
    </row>
    <row r="165" spans="1:52" ht="15">
      <c r="A165" s="5" t="str">
        <f t="shared" si="20"/>
        <v/>
      </c>
      <c r="B165" s="5" t="str">
        <f t="shared" si="21"/>
        <v/>
      </c>
      <c r="C165" s="5">
        <v>4</v>
      </c>
      <c r="D165" s="764"/>
      <c r="F165" s="529"/>
      <c r="G165" s="539">
        <f>IF('Form - Part 1'!$D$15="Yes",1,0)</f>
        <v>0</v>
      </c>
      <c r="H165" s="527">
        <v>37</v>
      </c>
      <c r="I165" s="561"/>
      <c r="J165" s="562"/>
      <c r="K165" s="567"/>
      <c r="L165" s="564"/>
      <c r="M165" s="563"/>
      <c r="N165" s="565"/>
      <c r="O165" s="570"/>
      <c r="P165" s="671">
        <f t="shared" si="22"/>
        <v>0</v>
      </c>
      <c r="Q165" s="63">
        <f t="shared" si="23"/>
        <v>0</v>
      </c>
      <c r="R165" s="62">
        <f t="shared" si="24"/>
        <v>0</v>
      </c>
      <c r="S165" s="66">
        <f t="shared" si="25"/>
        <v>0</v>
      </c>
      <c r="T165" s="7">
        <f>($I165='Team Results'!$L$4)+0</f>
        <v>0</v>
      </c>
      <c r="U165" s="7">
        <f t="shared" si="26"/>
        <v>0</v>
      </c>
      <c r="V165" s="7">
        <f t="shared" si="27"/>
        <v>0</v>
      </c>
      <c r="W165" s="66">
        <f t="shared" si="28"/>
        <v>0</v>
      </c>
    </row>
    <row r="166" spans="1:52" ht="15">
      <c r="A166" s="5" t="str">
        <f t="shared" si="20"/>
        <v/>
      </c>
      <c r="B166" s="5" t="str">
        <f t="shared" si="21"/>
        <v/>
      </c>
      <c r="C166" s="5">
        <v>4</v>
      </c>
      <c r="D166" s="764"/>
      <c r="F166" s="529"/>
      <c r="G166" s="539">
        <f>IF('Form - Part 1'!$D$15="Yes",1,0)</f>
        <v>0</v>
      </c>
      <c r="H166" s="527">
        <v>38</v>
      </c>
      <c r="I166" s="561"/>
      <c r="J166" s="562"/>
      <c r="K166" s="567"/>
      <c r="L166" s="564"/>
      <c r="M166" s="563"/>
      <c r="N166" s="565"/>
      <c r="O166" s="570"/>
      <c r="P166" s="671">
        <f t="shared" si="22"/>
        <v>0</v>
      </c>
      <c r="Q166" s="63">
        <f t="shared" si="23"/>
        <v>0</v>
      </c>
      <c r="R166" s="62">
        <f t="shared" si="24"/>
        <v>0</v>
      </c>
      <c r="S166" s="66">
        <f t="shared" si="25"/>
        <v>0</v>
      </c>
      <c r="T166" s="7">
        <f>($I166='Team Results'!$L$4)+0</f>
        <v>0</v>
      </c>
      <c r="U166" s="7">
        <f t="shared" si="26"/>
        <v>0</v>
      </c>
      <c r="V166" s="7">
        <f t="shared" si="27"/>
        <v>0</v>
      </c>
      <c r="W166" s="66">
        <f t="shared" si="28"/>
        <v>0</v>
      </c>
    </row>
    <row r="167" spans="1:52" ht="15">
      <c r="A167" s="5" t="str">
        <f t="shared" si="20"/>
        <v/>
      </c>
      <c r="B167" s="5" t="str">
        <f t="shared" si="21"/>
        <v/>
      </c>
      <c r="C167" s="5">
        <v>4</v>
      </c>
      <c r="D167" s="764"/>
      <c r="F167" s="529"/>
      <c r="G167" s="539">
        <f>IF('Form - Part 1'!$D$15="Yes",1,0)</f>
        <v>0</v>
      </c>
      <c r="H167" s="527">
        <v>39</v>
      </c>
      <c r="I167" s="561"/>
      <c r="J167" s="562"/>
      <c r="K167" s="567"/>
      <c r="L167" s="564"/>
      <c r="M167" s="563"/>
      <c r="N167" s="565"/>
      <c r="O167" s="570"/>
      <c r="P167" s="671">
        <f t="shared" si="22"/>
        <v>0</v>
      </c>
      <c r="Q167" s="63">
        <f t="shared" si="23"/>
        <v>0</v>
      </c>
      <c r="R167" s="62">
        <f t="shared" si="24"/>
        <v>0</v>
      </c>
      <c r="S167" s="66">
        <f t="shared" si="25"/>
        <v>0</v>
      </c>
      <c r="T167" s="7">
        <f>($I167='Team Results'!$L$4)+0</f>
        <v>0</v>
      </c>
      <c r="U167" s="7">
        <f t="shared" si="26"/>
        <v>0</v>
      </c>
      <c r="V167" s="7">
        <f t="shared" si="27"/>
        <v>0</v>
      </c>
      <c r="W167" s="66">
        <f t="shared" si="28"/>
        <v>0</v>
      </c>
    </row>
    <row r="168" spans="1:52" s="5" customFormat="1" ht="15">
      <c r="A168" s="5" t="str">
        <f t="shared" si="20"/>
        <v/>
      </c>
      <c r="B168" s="5" t="str">
        <f t="shared" si="21"/>
        <v/>
      </c>
      <c r="C168" s="5">
        <v>4</v>
      </c>
      <c r="D168" s="765"/>
      <c r="E168" s="536"/>
      <c r="F168" s="529"/>
      <c r="G168" s="539">
        <f>IF('Form - Part 1'!$D$15="Yes",1,0)</f>
        <v>0</v>
      </c>
      <c r="H168" s="537">
        <v>40</v>
      </c>
      <c r="I168" s="579"/>
      <c r="J168" s="580"/>
      <c r="K168" s="581"/>
      <c r="L168" s="582"/>
      <c r="M168" s="583"/>
      <c r="N168" s="584"/>
      <c r="O168" s="585"/>
      <c r="P168" s="671">
        <f t="shared" si="22"/>
        <v>0</v>
      </c>
      <c r="Q168" s="63">
        <f t="shared" si="23"/>
        <v>0</v>
      </c>
      <c r="R168" s="62">
        <f t="shared" si="24"/>
        <v>0</v>
      </c>
      <c r="S168" s="66">
        <f t="shared" si="25"/>
        <v>0</v>
      </c>
      <c r="T168" s="7">
        <f>($I168='Team Results'!$L$4)+0</f>
        <v>0</v>
      </c>
      <c r="U168" s="7">
        <f t="shared" si="26"/>
        <v>0</v>
      </c>
      <c r="V168" s="7">
        <f t="shared" si="27"/>
        <v>0</v>
      </c>
      <c r="W168" s="66">
        <f t="shared" si="28"/>
        <v>0</v>
      </c>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row>
    <row r="169" spans="1:52" s="241" customFormat="1">
      <c r="D169" s="298"/>
      <c r="E169" s="299"/>
      <c r="F169" s="300"/>
      <c r="G169" s="300"/>
      <c r="I169" s="242"/>
      <c r="J169" s="242"/>
      <c r="K169" s="319"/>
      <c r="L169" s="242"/>
      <c r="M169" s="242"/>
      <c r="N169" s="242"/>
      <c r="O169" s="243"/>
      <c r="P169" s="671">
        <f t="shared" si="22"/>
        <v>0</v>
      </c>
      <c r="Q169" s="63">
        <f t="shared" si="23"/>
        <v>0</v>
      </c>
      <c r="R169" s="62">
        <f t="shared" si="24"/>
        <v>0</v>
      </c>
      <c r="S169" s="66">
        <f t="shared" si="25"/>
        <v>0</v>
      </c>
      <c r="T169" s="7">
        <f>($I169='Team Results'!$L$4)+0</f>
        <v>0</v>
      </c>
      <c r="U169" s="7">
        <f t="shared" si="26"/>
        <v>0</v>
      </c>
      <c r="V169" s="7">
        <f t="shared" si="27"/>
        <v>0</v>
      </c>
      <c r="W169" s="66">
        <f t="shared" si="28"/>
        <v>0</v>
      </c>
    </row>
    <row r="170" spans="1:52" ht="15">
      <c r="A170" s="5" t="str">
        <f>IF(ISERROR(MONTH($E$170)),"",MONTH($E$170))</f>
        <v/>
      </c>
      <c r="B170" s="5" t="str">
        <f>IF(ISERROR(WEEKNUM($E$170)),"",WEEKNUM($E$170))</f>
        <v/>
      </c>
      <c r="C170" s="5">
        <v>5</v>
      </c>
      <c r="D170" s="763">
        <v>5</v>
      </c>
      <c r="E170" s="538" t="str">
        <f>IF(ISBLANK('Form - Part 1'!B16),"",'Form - Part 1'!B16)</f>
        <v/>
      </c>
      <c r="F170" s="539" t="str">
        <f>IF(ISBLANK('Form - Part 1'!C16),"0",'Form - Part 1'!C16)</f>
        <v>0</v>
      </c>
      <c r="G170" s="539">
        <f>IF('Form - Part 1'!$D$16="Yes",1,0)</f>
        <v>0</v>
      </c>
      <c r="H170" s="540">
        <v>1</v>
      </c>
      <c r="I170" s="586"/>
      <c r="J170" s="587"/>
      <c r="K170" s="588"/>
      <c r="L170" s="589"/>
      <c r="M170" s="588"/>
      <c r="N170" s="590"/>
      <c r="O170" s="591"/>
      <c r="P170" s="671">
        <f t="shared" si="22"/>
        <v>0</v>
      </c>
      <c r="Q170" s="63">
        <f t="shared" si="23"/>
        <v>0</v>
      </c>
      <c r="R170" s="62">
        <f t="shared" si="24"/>
        <v>0</v>
      </c>
      <c r="S170" s="66">
        <f t="shared" si="25"/>
        <v>0</v>
      </c>
      <c r="T170" s="7">
        <f>($I170='Team Results'!$L$4)+0</f>
        <v>0</v>
      </c>
      <c r="U170" s="7">
        <f t="shared" si="26"/>
        <v>0</v>
      </c>
      <c r="V170" s="7">
        <f t="shared" si="27"/>
        <v>0</v>
      </c>
      <c r="W170" s="66">
        <f t="shared" si="28"/>
        <v>0</v>
      </c>
    </row>
    <row r="171" spans="1:52" ht="15">
      <c r="A171" s="5" t="str">
        <f t="shared" ref="A171:A209" si="29">IF(ISERROR(MONTH($E$170)),"",MONTH($E$170))</f>
        <v/>
      </c>
      <c r="B171" s="5" t="str">
        <f t="shared" ref="B171:B209" si="30">IF(ISERROR(WEEKNUM($E$170)),"",WEEKNUM($E$170))</f>
        <v/>
      </c>
      <c r="C171" s="5">
        <v>5</v>
      </c>
      <c r="D171" s="764"/>
      <c r="F171" s="529"/>
      <c r="G171" s="539">
        <f>IF('Form - Part 1'!$D$16="Yes",1,0)</f>
        <v>0</v>
      </c>
      <c r="H171" s="527">
        <v>2</v>
      </c>
      <c r="I171" s="561"/>
      <c r="J171" s="562"/>
      <c r="K171" s="567"/>
      <c r="L171" s="564"/>
      <c r="M171" s="563"/>
      <c r="N171" s="568"/>
      <c r="O171" s="570"/>
      <c r="P171" s="671">
        <f t="shared" si="22"/>
        <v>0</v>
      </c>
      <c r="Q171" s="63">
        <f t="shared" si="23"/>
        <v>0</v>
      </c>
      <c r="R171" s="62">
        <f t="shared" si="24"/>
        <v>0</v>
      </c>
      <c r="S171" s="66">
        <f t="shared" si="25"/>
        <v>0</v>
      </c>
      <c r="T171" s="7">
        <f>($I171='Team Results'!$L$4)+0</f>
        <v>0</v>
      </c>
      <c r="U171" s="7">
        <f t="shared" si="26"/>
        <v>0</v>
      </c>
      <c r="V171" s="7">
        <f t="shared" si="27"/>
        <v>0</v>
      </c>
      <c r="W171" s="66">
        <f t="shared" si="28"/>
        <v>0</v>
      </c>
    </row>
    <row r="172" spans="1:52" ht="15">
      <c r="A172" s="5" t="str">
        <f t="shared" si="29"/>
        <v/>
      </c>
      <c r="B172" s="5" t="str">
        <f t="shared" si="30"/>
        <v/>
      </c>
      <c r="C172" s="5">
        <v>5</v>
      </c>
      <c r="D172" s="764"/>
      <c r="F172" s="529"/>
      <c r="G172" s="539">
        <f>IF('Form - Part 1'!$D$16="Yes",1,0)</f>
        <v>0</v>
      </c>
      <c r="H172" s="527">
        <v>3</v>
      </c>
      <c r="I172" s="561"/>
      <c r="J172" s="562"/>
      <c r="K172" s="567"/>
      <c r="L172" s="564"/>
      <c r="M172" s="563"/>
      <c r="N172" s="568"/>
      <c r="O172" s="570"/>
      <c r="P172" s="671">
        <f t="shared" si="22"/>
        <v>0</v>
      </c>
      <c r="Q172" s="63">
        <f t="shared" si="23"/>
        <v>0</v>
      </c>
      <c r="R172" s="62">
        <f t="shared" si="24"/>
        <v>0</v>
      </c>
      <c r="S172" s="66">
        <f t="shared" si="25"/>
        <v>0</v>
      </c>
      <c r="T172" s="7">
        <f>($I172='Team Results'!$L$4)+0</f>
        <v>0</v>
      </c>
      <c r="U172" s="7">
        <f t="shared" si="26"/>
        <v>0</v>
      </c>
      <c r="V172" s="7">
        <f t="shared" si="27"/>
        <v>0</v>
      </c>
      <c r="W172" s="66">
        <f t="shared" si="28"/>
        <v>0</v>
      </c>
    </row>
    <row r="173" spans="1:52" ht="15">
      <c r="A173" s="5" t="str">
        <f t="shared" si="29"/>
        <v/>
      </c>
      <c r="B173" s="5" t="str">
        <f t="shared" si="30"/>
        <v/>
      </c>
      <c r="C173" s="5">
        <v>5</v>
      </c>
      <c r="D173" s="764"/>
      <c r="F173" s="529"/>
      <c r="G173" s="539">
        <f>IF('Form - Part 1'!$D$16="Yes",1,0)</f>
        <v>0</v>
      </c>
      <c r="H173" s="527">
        <v>4</v>
      </c>
      <c r="I173" s="561"/>
      <c r="J173" s="562"/>
      <c r="K173" s="563"/>
      <c r="L173" s="564"/>
      <c r="M173" s="563"/>
      <c r="N173" s="565"/>
      <c r="O173" s="570"/>
      <c r="P173" s="671">
        <f t="shared" si="22"/>
        <v>0</v>
      </c>
      <c r="Q173" s="63">
        <f t="shared" si="23"/>
        <v>0</v>
      </c>
      <c r="R173" s="62">
        <f t="shared" si="24"/>
        <v>0</v>
      </c>
      <c r="S173" s="66">
        <f t="shared" si="25"/>
        <v>0</v>
      </c>
      <c r="T173" s="7">
        <f>($I173='Team Results'!$L$4)+0</f>
        <v>0</v>
      </c>
      <c r="U173" s="7">
        <f t="shared" si="26"/>
        <v>0</v>
      </c>
      <c r="V173" s="7">
        <f t="shared" si="27"/>
        <v>0</v>
      </c>
      <c r="W173" s="66">
        <f t="shared" si="28"/>
        <v>0</v>
      </c>
    </row>
    <row r="174" spans="1:52" ht="15">
      <c r="A174" s="5" t="str">
        <f t="shared" si="29"/>
        <v/>
      </c>
      <c r="B174" s="5" t="str">
        <f t="shared" si="30"/>
        <v/>
      </c>
      <c r="C174" s="5">
        <v>5</v>
      </c>
      <c r="D174" s="764"/>
      <c r="F174" s="529"/>
      <c r="G174" s="539">
        <f>IF('Form - Part 1'!$D$16="Yes",1,0)</f>
        <v>0</v>
      </c>
      <c r="H174" s="527">
        <v>5</v>
      </c>
      <c r="I174" s="561"/>
      <c r="J174" s="562"/>
      <c r="K174" s="563"/>
      <c r="L174" s="564"/>
      <c r="M174" s="563"/>
      <c r="N174" s="565"/>
      <c r="O174" s="570"/>
      <c r="P174" s="671">
        <f t="shared" si="22"/>
        <v>0</v>
      </c>
      <c r="Q174" s="63">
        <f t="shared" si="23"/>
        <v>0</v>
      </c>
      <c r="R174" s="62">
        <f t="shared" si="24"/>
        <v>0</v>
      </c>
      <c r="S174" s="66">
        <f t="shared" si="25"/>
        <v>0</v>
      </c>
      <c r="T174" s="7">
        <f>($I174='Team Results'!$L$4)+0</f>
        <v>0</v>
      </c>
      <c r="U174" s="7">
        <f t="shared" si="26"/>
        <v>0</v>
      </c>
      <c r="V174" s="7">
        <f t="shared" si="27"/>
        <v>0</v>
      </c>
      <c r="W174" s="66">
        <f t="shared" si="28"/>
        <v>0</v>
      </c>
    </row>
    <row r="175" spans="1:52" ht="15">
      <c r="A175" s="5" t="str">
        <f t="shared" si="29"/>
        <v/>
      </c>
      <c r="B175" s="5" t="str">
        <f t="shared" si="30"/>
        <v/>
      </c>
      <c r="C175" s="5">
        <v>5</v>
      </c>
      <c r="D175" s="764"/>
      <c r="F175" s="529"/>
      <c r="G175" s="539">
        <f>IF('Form - Part 1'!$D$16="Yes",1,0)</f>
        <v>0</v>
      </c>
      <c r="H175" s="527">
        <v>6</v>
      </c>
      <c r="I175" s="561"/>
      <c r="J175" s="562"/>
      <c r="K175" s="563"/>
      <c r="L175" s="564"/>
      <c r="M175" s="563"/>
      <c r="N175" s="565"/>
      <c r="O175" s="570"/>
      <c r="P175" s="671">
        <f t="shared" si="22"/>
        <v>0</v>
      </c>
      <c r="Q175" s="63">
        <f t="shared" si="23"/>
        <v>0</v>
      </c>
      <c r="R175" s="62">
        <f t="shared" si="24"/>
        <v>0</v>
      </c>
      <c r="S175" s="66">
        <f t="shared" si="25"/>
        <v>0</v>
      </c>
      <c r="T175" s="7">
        <f>($I175='Team Results'!$L$4)+0</f>
        <v>0</v>
      </c>
      <c r="U175" s="7">
        <f t="shared" si="26"/>
        <v>0</v>
      </c>
      <c r="V175" s="7">
        <f t="shared" si="27"/>
        <v>0</v>
      </c>
      <c r="W175" s="66">
        <f t="shared" si="28"/>
        <v>0</v>
      </c>
    </row>
    <row r="176" spans="1:52" ht="15">
      <c r="A176" s="5" t="str">
        <f t="shared" si="29"/>
        <v/>
      </c>
      <c r="B176" s="5" t="str">
        <f t="shared" si="30"/>
        <v/>
      </c>
      <c r="C176" s="5">
        <v>5</v>
      </c>
      <c r="D176" s="764"/>
      <c r="F176" s="529"/>
      <c r="G176" s="539">
        <f>IF('Form - Part 1'!$D$16="Yes",1,0)</f>
        <v>0</v>
      </c>
      <c r="H176" s="527">
        <v>7</v>
      </c>
      <c r="I176" s="561"/>
      <c r="J176" s="562"/>
      <c r="K176" s="567"/>
      <c r="L176" s="564"/>
      <c r="M176" s="563"/>
      <c r="N176" s="568"/>
      <c r="O176" s="570"/>
      <c r="P176" s="671">
        <f t="shared" si="22"/>
        <v>0</v>
      </c>
      <c r="Q176" s="63">
        <f t="shared" si="23"/>
        <v>0</v>
      </c>
      <c r="R176" s="62">
        <f t="shared" si="24"/>
        <v>0</v>
      </c>
      <c r="S176" s="66">
        <f t="shared" si="25"/>
        <v>0</v>
      </c>
      <c r="T176" s="7">
        <f>($I176='Team Results'!$L$4)+0</f>
        <v>0</v>
      </c>
      <c r="U176" s="7">
        <f t="shared" si="26"/>
        <v>0</v>
      </c>
      <c r="V176" s="7">
        <f t="shared" si="27"/>
        <v>0</v>
      </c>
      <c r="W176" s="66">
        <f t="shared" si="28"/>
        <v>0</v>
      </c>
    </row>
    <row r="177" spans="1:23" ht="15">
      <c r="A177" s="5" t="str">
        <f t="shared" si="29"/>
        <v/>
      </c>
      <c r="B177" s="5" t="str">
        <f t="shared" si="30"/>
        <v/>
      </c>
      <c r="C177" s="5">
        <v>5</v>
      </c>
      <c r="D177" s="764"/>
      <c r="F177" s="529"/>
      <c r="G177" s="539">
        <f>IF('Form - Part 1'!$D$16="Yes",1,0)</f>
        <v>0</v>
      </c>
      <c r="H177" s="527">
        <v>8</v>
      </c>
      <c r="I177" s="561"/>
      <c r="J177" s="562"/>
      <c r="K177" s="567"/>
      <c r="L177" s="564"/>
      <c r="M177" s="563"/>
      <c r="N177" s="568"/>
      <c r="O177" s="570"/>
      <c r="P177" s="671">
        <f t="shared" si="22"/>
        <v>0</v>
      </c>
      <c r="Q177" s="63">
        <f t="shared" si="23"/>
        <v>0</v>
      </c>
      <c r="R177" s="62">
        <f t="shared" si="24"/>
        <v>0</v>
      </c>
      <c r="S177" s="66">
        <f t="shared" si="25"/>
        <v>0</v>
      </c>
      <c r="T177" s="7">
        <f>($I177='Team Results'!$L$4)+0</f>
        <v>0</v>
      </c>
      <c r="U177" s="7">
        <f t="shared" si="26"/>
        <v>0</v>
      </c>
      <c r="V177" s="7">
        <f t="shared" si="27"/>
        <v>0</v>
      </c>
      <c r="W177" s="66">
        <f t="shared" si="28"/>
        <v>0</v>
      </c>
    </row>
    <row r="178" spans="1:23" ht="15">
      <c r="A178" s="5" t="str">
        <f t="shared" si="29"/>
        <v/>
      </c>
      <c r="B178" s="5" t="str">
        <f t="shared" si="30"/>
        <v/>
      </c>
      <c r="C178" s="5">
        <v>5</v>
      </c>
      <c r="D178" s="764"/>
      <c r="F178" s="529"/>
      <c r="G178" s="539">
        <f>IF('Form - Part 1'!$D$16="Yes",1,0)</f>
        <v>0</v>
      </c>
      <c r="H178" s="527">
        <v>9</v>
      </c>
      <c r="I178" s="561"/>
      <c r="J178" s="562"/>
      <c r="K178" s="563"/>
      <c r="L178" s="564"/>
      <c r="M178" s="563"/>
      <c r="N178" s="565"/>
      <c r="O178" s="570"/>
      <c r="P178" s="671">
        <f t="shared" si="22"/>
        <v>0</v>
      </c>
      <c r="Q178" s="63">
        <f t="shared" si="23"/>
        <v>0</v>
      </c>
      <c r="R178" s="62">
        <f t="shared" si="24"/>
        <v>0</v>
      </c>
      <c r="S178" s="66">
        <f t="shared" si="25"/>
        <v>0</v>
      </c>
      <c r="T178" s="7">
        <f>($I178='Team Results'!$L$4)+0</f>
        <v>0</v>
      </c>
      <c r="U178" s="7">
        <f t="shared" si="26"/>
        <v>0</v>
      </c>
      <c r="V178" s="7">
        <f t="shared" si="27"/>
        <v>0</v>
      </c>
      <c r="W178" s="66">
        <f t="shared" si="28"/>
        <v>0</v>
      </c>
    </row>
    <row r="179" spans="1:23" ht="15">
      <c r="A179" s="5" t="str">
        <f t="shared" si="29"/>
        <v/>
      </c>
      <c r="B179" s="5" t="str">
        <f t="shared" si="30"/>
        <v/>
      </c>
      <c r="C179" s="5">
        <v>5</v>
      </c>
      <c r="D179" s="764"/>
      <c r="F179" s="529"/>
      <c r="G179" s="539">
        <f>IF('Form - Part 1'!$D$16="Yes",1,0)</f>
        <v>0</v>
      </c>
      <c r="H179" s="527">
        <v>10</v>
      </c>
      <c r="I179" s="561"/>
      <c r="J179" s="562"/>
      <c r="K179" s="567"/>
      <c r="L179" s="564"/>
      <c r="M179" s="563"/>
      <c r="N179" s="568"/>
      <c r="O179" s="570"/>
      <c r="P179" s="671">
        <f t="shared" si="22"/>
        <v>0</v>
      </c>
      <c r="Q179" s="63">
        <f t="shared" si="23"/>
        <v>0</v>
      </c>
      <c r="R179" s="62">
        <f t="shared" si="24"/>
        <v>0</v>
      </c>
      <c r="S179" s="66">
        <f t="shared" si="25"/>
        <v>0</v>
      </c>
      <c r="T179" s="7">
        <f>($I179='Team Results'!$L$4)+0</f>
        <v>0</v>
      </c>
      <c r="U179" s="7">
        <f t="shared" si="26"/>
        <v>0</v>
      </c>
      <c r="V179" s="7">
        <f t="shared" si="27"/>
        <v>0</v>
      </c>
      <c r="W179" s="66">
        <f t="shared" si="28"/>
        <v>0</v>
      </c>
    </row>
    <row r="180" spans="1:23" ht="15">
      <c r="A180" s="5" t="str">
        <f t="shared" si="29"/>
        <v/>
      </c>
      <c r="B180" s="5" t="str">
        <f t="shared" si="30"/>
        <v/>
      </c>
      <c r="C180" s="5">
        <v>5</v>
      </c>
      <c r="D180" s="764"/>
      <c r="F180" s="529"/>
      <c r="G180" s="539">
        <f>IF('Form - Part 1'!$D$16="Yes",1,0)</f>
        <v>0</v>
      </c>
      <c r="H180" s="527">
        <v>11</v>
      </c>
      <c r="I180" s="561"/>
      <c r="J180" s="562"/>
      <c r="K180" s="563"/>
      <c r="L180" s="564"/>
      <c r="M180" s="563"/>
      <c r="N180" s="565"/>
      <c r="O180" s="570"/>
      <c r="P180" s="671">
        <f t="shared" si="22"/>
        <v>0</v>
      </c>
      <c r="Q180" s="63">
        <f t="shared" si="23"/>
        <v>0</v>
      </c>
      <c r="R180" s="62">
        <f t="shared" si="24"/>
        <v>0</v>
      </c>
      <c r="S180" s="66">
        <f t="shared" si="25"/>
        <v>0</v>
      </c>
      <c r="T180" s="7">
        <f>($I180='Team Results'!$L$4)+0</f>
        <v>0</v>
      </c>
      <c r="U180" s="7">
        <f t="shared" si="26"/>
        <v>0</v>
      </c>
      <c r="V180" s="7">
        <f t="shared" si="27"/>
        <v>0</v>
      </c>
      <c r="W180" s="66">
        <f t="shared" si="28"/>
        <v>0</v>
      </c>
    </row>
    <row r="181" spans="1:23" ht="15">
      <c r="A181" s="5" t="str">
        <f t="shared" si="29"/>
        <v/>
      </c>
      <c r="B181" s="5" t="str">
        <f t="shared" si="30"/>
        <v/>
      </c>
      <c r="C181" s="5">
        <v>5</v>
      </c>
      <c r="D181" s="764"/>
      <c r="F181" s="529"/>
      <c r="G181" s="539">
        <f>IF('Form - Part 1'!$D$16="Yes",1,0)</f>
        <v>0</v>
      </c>
      <c r="H181" s="527">
        <v>12</v>
      </c>
      <c r="I181" s="561"/>
      <c r="J181" s="562"/>
      <c r="K181" s="567"/>
      <c r="L181" s="564"/>
      <c r="M181" s="563"/>
      <c r="N181" s="568"/>
      <c r="O181" s="570"/>
      <c r="P181" s="671">
        <f t="shared" si="22"/>
        <v>0</v>
      </c>
      <c r="Q181" s="63">
        <f t="shared" si="23"/>
        <v>0</v>
      </c>
      <c r="R181" s="62">
        <f t="shared" si="24"/>
        <v>0</v>
      </c>
      <c r="S181" s="66">
        <f t="shared" si="25"/>
        <v>0</v>
      </c>
      <c r="T181" s="7">
        <f>($I181='Team Results'!$L$4)+0</f>
        <v>0</v>
      </c>
      <c r="U181" s="7">
        <f t="shared" si="26"/>
        <v>0</v>
      </c>
      <c r="V181" s="7">
        <f t="shared" si="27"/>
        <v>0</v>
      </c>
      <c r="W181" s="66">
        <f t="shared" si="28"/>
        <v>0</v>
      </c>
    </row>
    <row r="182" spans="1:23" ht="15">
      <c r="A182" s="5" t="str">
        <f t="shared" si="29"/>
        <v/>
      </c>
      <c r="B182" s="5" t="str">
        <f t="shared" si="30"/>
        <v/>
      </c>
      <c r="C182" s="5">
        <v>5</v>
      </c>
      <c r="D182" s="764"/>
      <c r="F182" s="529"/>
      <c r="G182" s="539">
        <f>IF('Form - Part 1'!$D$16="Yes",1,0)</f>
        <v>0</v>
      </c>
      <c r="H182" s="527">
        <v>13</v>
      </c>
      <c r="I182" s="561"/>
      <c r="J182" s="562"/>
      <c r="K182" s="567"/>
      <c r="L182" s="564"/>
      <c r="M182" s="563"/>
      <c r="N182" s="568"/>
      <c r="O182" s="570"/>
      <c r="P182" s="671">
        <f t="shared" si="22"/>
        <v>0</v>
      </c>
      <c r="Q182" s="63">
        <f t="shared" si="23"/>
        <v>0</v>
      </c>
      <c r="R182" s="62">
        <f t="shared" si="24"/>
        <v>0</v>
      </c>
      <c r="S182" s="66">
        <f t="shared" si="25"/>
        <v>0</v>
      </c>
      <c r="T182" s="7">
        <f>($I182='Team Results'!$L$4)+0</f>
        <v>0</v>
      </c>
      <c r="U182" s="7">
        <f t="shared" si="26"/>
        <v>0</v>
      </c>
      <c r="V182" s="7">
        <f t="shared" si="27"/>
        <v>0</v>
      </c>
      <c r="W182" s="66">
        <f t="shared" si="28"/>
        <v>0</v>
      </c>
    </row>
    <row r="183" spans="1:23" ht="15">
      <c r="A183" s="5" t="str">
        <f t="shared" si="29"/>
        <v/>
      </c>
      <c r="B183" s="5" t="str">
        <f t="shared" si="30"/>
        <v/>
      </c>
      <c r="C183" s="5">
        <v>5</v>
      </c>
      <c r="D183" s="764"/>
      <c r="F183" s="529"/>
      <c r="G183" s="539">
        <f>IF('Form - Part 1'!$D$16="Yes",1,0)</f>
        <v>0</v>
      </c>
      <c r="H183" s="527">
        <v>14</v>
      </c>
      <c r="I183" s="561"/>
      <c r="J183" s="562"/>
      <c r="K183" s="563"/>
      <c r="L183" s="564"/>
      <c r="M183" s="563"/>
      <c r="N183" s="565"/>
      <c r="O183" s="570"/>
      <c r="P183" s="671">
        <f t="shared" si="22"/>
        <v>0</v>
      </c>
      <c r="Q183" s="63">
        <f t="shared" si="23"/>
        <v>0</v>
      </c>
      <c r="R183" s="62">
        <f t="shared" si="24"/>
        <v>0</v>
      </c>
      <c r="S183" s="66">
        <f t="shared" si="25"/>
        <v>0</v>
      </c>
      <c r="T183" s="7">
        <f>($I183='Team Results'!$L$4)+0</f>
        <v>0</v>
      </c>
      <c r="U183" s="7">
        <f t="shared" si="26"/>
        <v>0</v>
      </c>
      <c r="V183" s="7">
        <f t="shared" si="27"/>
        <v>0</v>
      </c>
      <c r="W183" s="66">
        <f t="shared" si="28"/>
        <v>0</v>
      </c>
    </row>
    <row r="184" spans="1:23" ht="15">
      <c r="A184" s="5" t="str">
        <f t="shared" si="29"/>
        <v/>
      </c>
      <c r="B184" s="5" t="str">
        <f t="shared" si="30"/>
        <v/>
      </c>
      <c r="C184" s="5">
        <v>5</v>
      </c>
      <c r="D184" s="764"/>
      <c r="F184" s="529"/>
      <c r="G184" s="539">
        <f>IF('Form - Part 1'!$D$16="Yes",1,0)</f>
        <v>0</v>
      </c>
      <c r="H184" s="527">
        <v>15</v>
      </c>
      <c r="I184" s="561"/>
      <c r="J184" s="562"/>
      <c r="K184" s="563"/>
      <c r="L184" s="564"/>
      <c r="M184" s="563"/>
      <c r="N184" s="565"/>
      <c r="O184" s="570"/>
      <c r="P184" s="671">
        <f t="shared" si="22"/>
        <v>0</v>
      </c>
      <c r="Q184" s="63">
        <f t="shared" si="23"/>
        <v>0</v>
      </c>
      <c r="R184" s="62">
        <f t="shared" si="24"/>
        <v>0</v>
      </c>
      <c r="S184" s="66">
        <f t="shared" si="25"/>
        <v>0</v>
      </c>
      <c r="T184" s="7">
        <f>($I184='Team Results'!$L$4)+0</f>
        <v>0</v>
      </c>
      <c r="U184" s="7">
        <f t="shared" si="26"/>
        <v>0</v>
      </c>
      <c r="V184" s="7">
        <f t="shared" si="27"/>
        <v>0</v>
      </c>
      <c r="W184" s="66">
        <f t="shared" si="28"/>
        <v>0</v>
      </c>
    </row>
    <row r="185" spans="1:23" ht="15">
      <c r="A185" s="5" t="str">
        <f t="shared" si="29"/>
        <v/>
      </c>
      <c r="B185" s="5" t="str">
        <f t="shared" si="30"/>
        <v/>
      </c>
      <c r="C185" s="5">
        <v>5</v>
      </c>
      <c r="D185" s="764"/>
      <c r="F185" s="529"/>
      <c r="G185" s="539">
        <f>IF('Form - Part 1'!$D$16="Yes",1,0)</f>
        <v>0</v>
      </c>
      <c r="H185" s="527">
        <v>16</v>
      </c>
      <c r="I185" s="561"/>
      <c r="J185" s="562"/>
      <c r="K185" s="563"/>
      <c r="L185" s="564"/>
      <c r="M185" s="563"/>
      <c r="N185" s="565"/>
      <c r="O185" s="570"/>
      <c r="P185" s="671">
        <f t="shared" si="22"/>
        <v>0</v>
      </c>
      <c r="Q185" s="63">
        <f t="shared" si="23"/>
        <v>0</v>
      </c>
      <c r="R185" s="62">
        <f t="shared" si="24"/>
        <v>0</v>
      </c>
      <c r="S185" s="66">
        <f t="shared" si="25"/>
        <v>0</v>
      </c>
      <c r="T185" s="7">
        <f>($I185='Team Results'!$L$4)+0</f>
        <v>0</v>
      </c>
      <c r="U185" s="7">
        <f t="shared" si="26"/>
        <v>0</v>
      </c>
      <c r="V185" s="7">
        <f t="shared" si="27"/>
        <v>0</v>
      </c>
      <c r="W185" s="66">
        <f t="shared" si="28"/>
        <v>0</v>
      </c>
    </row>
    <row r="186" spans="1:23" ht="15">
      <c r="A186" s="5" t="str">
        <f t="shared" si="29"/>
        <v/>
      </c>
      <c r="B186" s="5" t="str">
        <f t="shared" si="30"/>
        <v/>
      </c>
      <c r="C186" s="5">
        <v>5</v>
      </c>
      <c r="D186" s="764"/>
      <c r="F186" s="529"/>
      <c r="G186" s="539">
        <f>IF('Form - Part 1'!$D$16="Yes",1,0)</f>
        <v>0</v>
      </c>
      <c r="H186" s="527">
        <v>17</v>
      </c>
      <c r="I186" s="561"/>
      <c r="J186" s="562"/>
      <c r="K186" s="567"/>
      <c r="L186" s="564"/>
      <c r="M186" s="563"/>
      <c r="N186" s="568"/>
      <c r="O186" s="570"/>
      <c r="P186" s="671">
        <f t="shared" si="22"/>
        <v>0</v>
      </c>
      <c r="Q186" s="63">
        <f t="shared" si="23"/>
        <v>0</v>
      </c>
      <c r="R186" s="62">
        <f t="shared" si="24"/>
        <v>0</v>
      </c>
      <c r="S186" s="66">
        <f t="shared" si="25"/>
        <v>0</v>
      </c>
      <c r="T186" s="7">
        <f>($I186='Team Results'!$L$4)+0</f>
        <v>0</v>
      </c>
      <c r="U186" s="7">
        <f t="shared" si="26"/>
        <v>0</v>
      </c>
      <c r="V186" s="7">
        <f t="shared" si="27"/>
        <v>0</v>
      </c>
      <c r="W186" s="66">
        <f t="shared" si="28"/>
        <v>0</v>
      </c>
    </row>
    <row r="187" spans="1:23" ht="15">
      <c r="A187" s="5" t="str">
        <f t="shared" si="29"/>
        <v/>
      </c>
      <c r="B187" s="5" t="str">
        <f t="shared" si="30"/>
        <v/>
      </c>
      <c r="C187" s="5">
        <v>5</v>
      </c>
      <c r="D187" s="764"/>
      <c r="F187" s="529"/>
      <c r="G187" s="539">
        <f>IF('Form - Part 1'!$D$16="Yes",1,0)</f>
        <v>0</v>
      </c>
      <c r="H187" s="527">
        <v>18</v>
      </c>
      <c r="I187" s="561"/>
      <c r="J187" s="562"/>
      <c r="K187" s="567"/>
      <c r="L187" s="564"/>
      <c r="M187" s="563"/>
      <c r="N187" s="568"/>
      <c r="O187" s="570"/>
      <c r="P187" s="671">
        <f t="shared" si="22"/>
        <v>0</v>
      </c>
      <c r="Q187" s="63">
        <f t="shared" si="23"/>
        <v>0</v>
      </c>
      <c r="R187" s="62">
        <f t="shared" si="24"/>
        <v>0</v>
      </c>
      <c r="S187" s="66">
        <f t="shared" si="25"/>
        <v>0</v>
      </c>
      <c r="T187" s="7">
        <f>($I187='Team Results'!$L$4)+0</f>
        <v>0</v>
      </c>
      <c r="U187" s="7">
        <f t="shared" si="26"/>
        <v>0</v>
      </c>
      <c r="V187" s="7">
        <f t="shared" si="27"/>
        <v>0</v>
      </c>
      <c r="W187" s="66">
        <f t="shared" si="28"/>
        <v>0</v>
      </c>
    </row>
    <row r="188" spans="1:23" ht="15">
      <c r="A188" s="5" t="str">
        <f t="shared" si="29"/>
        <v/>
      </c>
      <c r="B188" s="5" t="str">
        <f t="shared" si="30"/>
        <v/>
      </c>
      <c r="C188" s="5">
        <v>5</v>
      </c>
      <c r="D188" s="764"/>
      <c r="F188" s="529"/>
      <c r="G188" s="539">
        <f>IF('Form - Part 1'!$D$16="Yes",1,0)</f>
        <v>0</v>
      </c>
      <c r="H188" s="527">
        <v>19</v>
      </c>
      <c r="I188" s="561"/>
      <c r="J188" s="562"/>
      <c r="K188" s="567"/>
      <c r="L188" s="564"/>
      <c r="M188" s="563"/>
      <c r="N188" s="568"/>
      <c r="O188" s="570"/>
      <c r="P188" s="671">
        <f t="shared" si="22"/>
        <v>0</v>
      </c>
      <c r="Q188" s="63">
        <f t="shared" si="23"/>
        <v>0</v>
      </c>
      <c r="R188" s="62">
        <f t="shared" si="24"/>
        <v>0</v>
      </c>
      <c r="S188" s="66">
        <f t="shared" si="25"/>
        <v>0</v>
      </c>
      <c r="T188" s="7">
        <f>($I188='Team Results'!$L$4)+0</f>
        <v>0</v>
      </c>
      <c r="U188" s="7">
        <f t="shared" si="26"/>
        <v>0</v>
      </c>
      <c r="V188" s="7">
        <f t="shared" si="27"/>
        <v>0</v>
      </c>
      <c r="W188" s="66">
        <f t="shared" si="28"/>
        <v>0</v>
      </c>
    </row>
    <row r="189" spans="1:23" ht="15">
      <c r="A189" s="5" t="str">
        <f t="shared" si="29"/>
        <v/>
      </c>
      <c r="B189" s="5" t="str">
        <f t="shared" si="30"/>
        <v/>
      </c>
      <c r="C189" s="5">
        <v>5</v>
      </c>
      <c r="D189" s="764"/>
      <c r="F189" s="529"/>
      <c r="G189" s="539">
        <f>IF('Form - Part 1'!$D$16="Yes",1,0)</f>
        <v>0</v>
      </c>
      <c r="H189" s="527">
        <v>20</v>
      </c>
      <c r="I189" s="561"/>
      <c r="J189" s="562"/>
      <c r="K189" s="567"/>
      <c r="L189" s="564"/>
      <c r="M189" s="563"/>
      <c r="N189" s="568"/>
      <c r="O189" s="570"/>
      <c r="P189" s="671">
        <f t="shared" si="22"/>
        <v>0</v>
      </c>
      <c r="Q189" s="63">
        <f t="shared" si="23"/>
        <v>0</v>
      </c>
      <c r="R189" s="62">
        <f t="shared" si="24"/>
        <v>0</v>
      </c>
      <c r="S189" s="66">
        <f t="shared" si="25"/>
        <v>0</v>
      </c>
      <c r="T189" s="7">
        <f>($I189='Team Results'!$L$4)+0</f>
        <v>0</v>
      </c>
      <c r="U189" s="7">
        <f t="shared" si="26"/>
        <v>0</v>
      </c>
      <c r="V189" s="7">
        <f t="shared" si="27"/>
        <v>0</v>
      </c>
      <c r="W189" s="66">
        <f t="shared" si="28"/>
        <v>0</v>
      </c>
    </row>
    <row r="190" spans="1:23" ht="15">
      <c r="A190" s="5" t="str">
        <f t="shared" si="29"/>
        <v/>
      </c>
      <c r="B190" s="5" t="str">
        <f t="shared" si="30"/>
        <v/>
      </c>
      <c r="C190" s="5">
        <v>5</v>
      </c>
      <c r="D190" s="764"/>
      <c r="F190" s="529"/>
      <c r="G190" s="539">
        <f>IF('Form - Part 1'!$D$16="Yes",1,0)</f>
        <v>0</v>
      </c>
      <c r="H190" s="527">
        <v>21</v>
      </c>
      <c r="I190" s="561"/>
      <c r="J190" s="562"/>
      <c r="K190" s="567"/>
      <c r="L190" s="564"/>
      <c r="M190" s="563"/>
      <c r="N190" s="568"/>
      <c r="O190" s="570"/>
      <c r="P190" s="671">
        <f t="shared" si="22"/>
        <v>0</v>
      </c>
      <c r="Q190" s="63">
        <f t="shared" si="23"/>
        <v>0</v>
      </c>
      <c r="R190" s="62">
        <f t="shared" si="24"/>
        <v>0</v>
      </c>
      <c r="S190" s="66">
        <f t="shared" si="25"/>
        <v>0</v>
      </c>
      <c r="T190" s="7">
        <f>($I190='Team Results'!$L$4)+0</f>
        <v>0</v>
      </c>
      <c r="U190" s="7">
        <f t="shared" si="26"/>
        <v>0</v>
      </c>
      <c r="V190" s="7">
        <f t="shared" si="27"/>
        <v>0</v>
      </c>
      <c r="W190" s="66">
        <f t="shared" si="28"/>
        <v>0</v>
      </c>
    </row>
    <row r="191" spans="1:23" ht="15">
      <c r="A191" s="5" t="str">
        <f t="shared" si="29"/>
        <v/>
      </c>
      <c r="B191" s="5" t="str">
        <f t="shared" si="30"/>
        <v/>
      </c>
      <c r="C191" s="5">
        <v>5</v>
      </c>
      <c r="D191" s="764"/>
      <c r="F191" s="529"/>
      <c r="G191" s="539">
        <f>IF('Form - Part 1'!$D$16="Yes",1,0)</f>
        <v>0</v>
      </c>
      <c r="H191" s="527">
        <v>22</v>
      </c>
      <c r="I191" s="561"/>
      <c r="J191" s="562"/>
      <c r="K191" s="567"/>
      <c r="L191" s="564"/>
      <c r="M191" s="563"/>
      <c r="N191" s="568"/>
      <c r="O191" s="570"/>
      <c r="P191" s="671">
        <f t="shared" si="22"/>
        <v>0</v>
      </c>
      <c r="Q191" s="63">
        <f t="shared" si="23"/>
        <v>0</v>
      </c>
      <c r="R191" s="62">
        <f t="shared" si="24"/>
        <v>0</v>
      </c>
      <c r="S191" s="66">
        <f t="shared" si="25"/>
        <v>0</v>
      </c>
      <c r="T191" s="7">
        <f>($I191='Team Results'!$L$4)+0</f>
        <v>0</v>
      </c>
      <c r="U191" s="7">
        <f t="shared" si="26"/>
        <v>0</v>
      </c>
      <c r="V191" s="7">
        <f t="shared" si="27"/>
        <v>0</v>
      </c>
      <c r="W191" s="66">
        <f t="shared" si="28"/>
        <v>0</v>
      </c>
    </row>
    <row r="192" spans="1:23" ht="15">
      <c r="A192" s="5" t="str">
        <f t="shared" si="29"/>
        <v/>
      </c>
      <c r="B192" s="5" t="str">
        <f t="shared" si="30"/>
        <v/>
      </c>
      <c r="C192" s="5">
        <v>5</v>
      </c>
      <c r="D192" s="764"/>
      <c r="F192" s="529"/>
      <c r="G192" s="539">
        <f>IF('Form - Part 1'!$D$16="Yes",1,0)</f>
        <v>0</v>
      </c>
      <c r="H192" s="527">
        <v>23</v>
      </c>
      <c r="I192" s="561"/>
      <c r="J192" s="562"/>
      <c r="K192" s="567"/>
      <c r="L192" s="564"/>
      <c r="M192" s="563"/>
      <c r="N192" s="568"/>
      <c r="O192" s="570"/>
      <c r="P192" s="671">
        <f t="shared" si="22"/>
        <v>0</v>
      </c>
      <c r="Q192" s="63">
        <f t="shared" si="23"/>
        <v>0</v>
      </c>
      <c r="R192" s="62">
        <f t="shared" si="24"/>
        <v>0</v>
      </c>
      <c r="S192" s="66">
        <f t="shared" si="25"/>
        <v>0</v>
      </c>
      <c r="T192" s="7">
        <f>($I192='Team Results'!$L$4)+0</f>
        <v>0</v>
      </c>
      <c r="U192" s="7">
        <f t="shared" si="26"/>
        <v>0</v>
      </c>
      <c r="V192" s="7">
        <f t="shared" si="27"/>
        <v>0</v>
      </c>
      <c r="W192" s="66">
        <f t="shared" si="28"/>
        <v>0</v>
      </c>
    </row>
    <row r="193" spans="1:23" ht="15">
      <c r="A193" s="5" t="str">
        <f t="shared" si="29"/>
        <v/>
      </c>
      <c r="B193" s="5" t="str">
        <f t="shared" si="30"/>
        <v/>
      </c>
      <c r="C193" s="5">
        <v>5</v>
      </c>
      <c r="D193" s="764"/>
      <c r="F193" s="529"/>
      <c r="G193" s="539">
        <f>IF('Form - Part 1'!$D$16="Yes",1,0)</f>
        <v>0</v>
      </c>
      <c r="H193" s="527">
        <v>24</v>
      </c>
      <c r="I193" s="561"/>
      <c r="J193" s="562"/>
      <c r="K193" s="567"/>
      <c r="L193" s="564"/>
      <c r="M193" s="563"/>
      <c r="N193" s="568"/>
      <c r="O193" s="570"/>
      <c r="P193" s="671">
        <f t="shared" si="22"/>
        <v>0</v>
      </c>
      <c r="Q193" s="63">
        <f t="shared" si="23"/>
        <v>0</v>
      </c>
      <c r="R193" s="62">
        <f t="shared" si="24"/>
        <v>0</v>
      </c>
      <c r="S193" s="66">
        <f t="shared" si="25"/>
        <v>0</v>
      </c>
      <c r="T193" s="7">
        <f>($I193='Team Results'!$L$4)+0</f>
        <v>0</v>
      </c>
      <c r="U193" s="7">
        <f t="shared" si="26"/>
        <v>0</v>
      </c>
      <c r="V193" s="7">
        <f t="shared" si="27"/>
        <v>0</v>
      </c>
      <c r="W193" s="66">
        <f t="shared" si="28"/>
        <v>0</v>
      </c>
    </row>
    <row r="194" spans="1:23" ht="15">
      <c r="A194" s="5" t="str">
        <f t="shared" si="29"/>
        <v/>
      </c>
      <c r="B194" s="5" t="str">
        <f t="shared" si="30"/>
        <v/>
      </c>
      <c r="C194" s="5">
        <v>5</v>
      </c>
      <c r="D194" s="764"/>
      <c r="F194" s="529"/>
      <c r="G194" s="539">
        <f>IF('Form - Part 1'!$D$16="Yes",1,0)</f>
        <v>0</v>
      </c>
      <c r="H194" s="527">
        <v>25</v>
      </c>
      <c r="I194" s="561"/>
      <c r="J194" s="562"/>
      <c r="K194" s="567"/>
      <c r="L194" s="564"/>
      <c r="M194" s="563"/>
      <c r="N194" s="568"/>
      <c r="O194" s="570"/>
      <c r="P194" s="671">
        <f t="shared" si="22"/>
        <v>0</v>
      </c>
      <c r="Q194" s="63">
        <f t="shared" si="23"/>
        <v>0</v>
      </c>
      <c r="R194" s="62">
        <f t="shared" si="24"/>
        <v>0</v>
      </c>
      <c r="S194" s="66">
        <f t="shared" si="25"/>
        <v>0</v>
      </c>
      <c r="T194" s="7">
        <f>($I194='Team Results'!$L$4)+0</f>
        <v>0</v>
      </c>
      <c r="U194" s="7">
        <f t="shared" si="26"/>
        <v>0</v>
      </c>
      <c r="V194" s="7">
        <f t="shared" si="27"/>
        <v>0</v>
      </c>
      <c r="W194" s="66">
        <f t="shared" si="28"/>
        <v>0</v>
      </c>
    </row>
    <row r="195" spans="1:23" ht="15">
      <c r="A195" s="5" t="str">
        <f t="shared" si="29"/>
        <v/>
      </c>
      <c r="B195" s="5" t="str">
        <f t="shared" si="30"/>
        <v/>
      </c>
      <c r="C195" s="5">
        <v>5</v>
      </c>
      <c r="D195" s="764"/>
      <c r="F195" s="529"/>
      <c r="G195" s="539">
        <f>IF('Form - Part 1'!$D$16="Yes",1,0)</f>
        <v>0</v>
      </c>
      <c r="H195" s="527">
        <v>26</v>
      </c>
      <c r="I195" s="561"/>
      <c r="J195" s="562"/>
      <c r="K195" s="563"/>
      <c r="L195" s="564"/>
      <c r="M195" s="563"/>
      <c r="N195" s="565"/>
      <c r="O195" s="570"/>
      <c r="P195" s="671">
        <f t="shared" si="22"/>
        <v>0</v>
      </c>
      <c r="Q195" s="63">
        <f t="shared" si="23"/>
        <v>0</v>
      </c>
      <c r="R195" s="62">
        <f t="shared" si="24"/>
        <v>0</v>
      </c>
      <c r="S195" s="66">
        <f t="shared" si="25"/>
        <v>0</v>
      </c>
      <c r="T195" s="7">
        <f>($I195='Team Results'!$L$4)+0</f>
        <v>0</v>
      </c>
      <c r="U195" s="7">
        <f t="shared" si="26"/>
        <v>0</v>
      </c>
      <c r="V195" s="7">
        <f t="shared" si="27"/>
        <v>0</v>
      </c>
      <c r="W195" s="66">
        <f t="shared" si="28"/>
        <v>0</v>
      </c>
    </row>
    <row r="196" spans="1:23" ht="15">
      <c r="A196" s="5" t="str">
        <f t="shared" si="29"/>
        <v/>
      </c>
      <c r="B196" s="5" t="str">
        <f t="shared" si="30"/>
        <v/>
      </c>
      <c r="C196" s="5">
        <v>5</v>
      </c>
      <c r="D196" s="764"/>
      <c r="F196" s="529"/>
      <c r="G196" s="539">
        <f>IF('Form - Part 1'!$D$16="Yes",1,0)</f>
        <v>0</v>
      </c>
      <c r="H196" s="527">
        <v>27</v>
      </c>
      <c r="I196" s="561"/>
      <c r="J196" s="562"/>
      <c r="K196" s="563"/>
      <c r="L196" s="564"/>
      <c r="M196" s="563"/>
      <c r="N196" s="565"/>
      <c r="O196" s="570"/>
      <c r="P196" s="671">
        <f t="shared" si="22"/>
        <v>0</v>
      </c>
      <c r="Q196" s="63">
        <f t="shared" si="23"/>
        <v>0</v>
      </c>
      <c r="R196" s="62">
        <f t="shared" si="24"/>
        <v>0</v>
      </c>
      <c r="S196" s="66">
        <f t="shared" si="25"/>
        <v>0</v>
      </c>
      <c r="T196" s="7">
        <f>($I196='Team Results'!$L$4)+0</f>
        <v>0</v>
      </c>
      <c r="U196" s="7">
        <f t="shared" si="26"/>
        <v>0</v>
      </c>
      <c r="V196" s="7">
        <f t="shared" si="27"/>
        <v>0</v>
      </c>
      <c r="W196" s="66">
        <f t="shared" si="28"/>
        <v>0</v>
      </c>
    </row>
    <row r="197" spans="1:23" ht="15">
      <c r="A197" s="5" t="str">
        <f t="shared" si="29"/>
        <v/>
      </c>
      <c r="B197" s="5" t="str">
        <f t="shared" si="30"/>
        <v/>
      </c>
      <c r="C197" s="5">
        <v>5</v>
      </c>
      <c r="D197" s="764"/>
      <c r="F197" s="529"/>
      <c r="G197" s="539">
        <f>IF('Form - Part 1'!$D$16="Yes",1,0)</f>
        <v>0</v>
      </c>
      <c r="H197" s="527">
        <v>28</v>
      </c>
      <c r="I197" s="561"/>
      <c r="J197" s="562"/>
      <c r="K197" s="563"/>
      <c r="L197" s="564"/>
      <c r="M197" s="563"/>
      <c r="N197" s="565"/>
      <c r="O197" s="570"/>
      <c r="P197" s="671">
        <f t="shared" si="22"/>
        <v>0</v>
      </c>
      <c r="Q197" s="63">
        <f t="shared" si="23"/>
        <v>0</v>
      </c>
      <c r="R197" s="62">
        <f t="shared" si="24"/>
        <v>0</v>
      </c>
      <c r="S197" s="66">
        <f t="shared" si="25"/>
        <v>0</v>
      </c>
      <c r="T197" s="7">
        <f>($I197='Team Results'!$L$4)+0</f>
        <v>0</v>
      </c>
      <c r="U197" s="7">
        <f t="shared" si="26"/>
        <v>0</v>
      </c>
      <c r="V197" s="7">
        <f t="shared" si="27"/>
        <v>0</v>
      </c>
      <c r="W197" s="66">
        <f t="shared" si="28"/>
        <v>0</v>
      </c>
    </row>
    <row r="198" spans="1:23" ht="15">
      <c r="A198" s="5" t="str">
        <f t="shared" si="29"/>
        <v/>
      </c>
      <c r="B198" s="5" t="str">
        <f t="shared" si="30"/>
        <v/>
      </c>
      <c r="C198" s="5">
        <v>5</v>
      </c>
      <c r="D198" s="764"/>
      <c r="F198" s="529"/>
      <c r="G198" s="539">
        <f>IF('Form - Part 1'!$D$16="Yes",1,0)</f>
        <v>0</v>
      </c>
      <c r="H198" s="527">
        <v>29</v>
      </c>
      <c r="I198" s="561"/>
      <c r="J198" s="562"/>
      <c r="K198" s="563"/>
      <c r="L198" s="564"/>
      <c r="M198" s="563"/>
      <c r="N198" s="565"/>
      <c r="O198" s="570"/>
      <c r="P198" s="671">
        <f t="shared" si="22"/>
        <v>0</v>
      </c>
      <c r="Q198" s="63">
        <f t="shared" si="23"/>
        <v>0</v>
      </c>
      <c r="R198" s="62">
        <f t="shared" si="24"/>
        <v>0</v>
      </c>
      <c r="S198" s="66">
        <f t="shared" si="25"/>
        <v>0</v>
      </c>
      <c r="T198" s="7">
        <f>($I198='Team Results'!$L$4)+0</f>
        <v>0</v>
      </c>
      <c r="U198" s="7">
        <f t="shared" si="26"/>
        <v>0</v>
      </c>
      <c r="V198" s="7">
        <f t="shared" si="27"/>
        <v>0</v>
      </c>
      <c r="W198" s="66">
        <f t="shared" si="28"/>
        <v>0</v>
      </c>
    </row>
    <row r="199" spans="1:23" ht="15">
      <c r="A199" s="5" t="str">
        <f t="shared" si="29"/>
        <v/>
      </c>
      <c r="B199" s="5" t="str">
        <f t="shared" si="30"/>
        <v/>
      </c>
      <c r="C199" s="5">
        <v>5</v>
      </c>
      <c r="D199" s="764"/>
      <c r="F199" s="529"/>
      <c r="G199" s="539">
        <f>IF('Form - Part 1'!$D$16="Yes",1,0)</f>
        <v>0</v>
      </c>
      <c r="H199" s="527">
        <v>30</v>
      </c>
      <c r="I199" s="561"/>
      <c r="J199" s="562"/>
      <c r="K199" s="567"/>
      <c r="L199" s="564"/>
      <c r="M199" s="563"/>
      <c r="N199" s="568"/>
      <c r="O199" s="570"/>
      <c r="P199" s="671">
        <f t="shared" ref="P199:P262" si="31">COUNTA(J199:N199)</f>
        <v>0</v>
      </c>
      <c r="Q199" s="63">
        <f t="shared" ref="Q199:Q262" si="32">COUNTIF(J199:N199,"Yes")</f>
        <v>0</v>
      </c>
      <c r="R199" s="62">
        <f t="shared" ref="R199:R262" si="33">IF(Q199 =5, 1,0)</f>
        <v>0</v>
      </c>
      <c r="S199" s="66">
        <f t="shared" ref="S199:S262" si="34">IF(G199+P199&gt;1,1,0)</f>
        <v>0</v>
      </c>
      <c r="T199" s="7">
        <f>($I199='Team Results'!$L$4)+0</f>
        <v>0</v>
      </c>
      <c r="U199" s="7">
        <f t="shared" ref="U199:U262" si="35">IF(T199=1,Q199,0)</f>
        <v>0</v>
      </c>
      <c r="V199" s="7">
        <f t="shared" ref="V199:V262" si="36">IF(T199=1,R199,0)</f>
        <v>0</v>
      </c>
      <c r="W199" s="66">
        <f t="shared" ref="W199:W262" si="37">IF(T199=1,S199,0)</f>
        <v>0</v>
      </c>
    </row>
    <row r="200" spans="1:23" ht="15">
      <c r="A200" s="5" t="str">
        <f t="shared" si="29"/>
        <v/>
      </c>
      <c r="B200" s="5" t="str">
        <f t="shared" si="30"/>
        <v/>
      </c>
      <c r="C200" s="5">
        <v>5</v>
      </c>
      <c r="D200" s="764"/>
      <c r="F200" s="529"/>
      <c r="G200" s="539">
        <f>IF('Form - Part 1'!$D$16="Yes",1,0)</f>
        <v>0</v>
      </c>
      <c r="H200" s="527">
        <v>31</v>
      </c>
      <c r="I200" s="561"/>
      <c r="J200" s="562"/>
      <c r="K200" s="567"/>
      <c r="L200" s="564"/>
      <c r="M200" s="563"/>
      <c r="N200" s="568"/>
      <c r="O200" s="570"/>
      <c r="P200" s="671">
        <f t="shared" si="31"/>
        <v>0</v>
      </c>
      <c r="Q200" s="63">
        <f t="shared" si="32"/>
        <v>0</v>
      </c>
      <c r="R200" s="62">
        <f t="shared" si="33"/>
        <v>0</v>
      </c>
      <c r="S200" s="66">
        <f t="shared" si="34"/>
        <v>0</v>
      </c>
      <c r="T200" s="7">
        <f>($I200='Team Results'!$L$4)+0</f>
        <v>0</v>
      </c>
      <c r="U200" s="7">
        <f t="shared" si="35"/>
        <v>0</v>
      </c>
      <c r="V200" s="7">
        <f t="shared" si="36"/>
        <v>0</v>
      </c>
      <c r="W200" s="66">
        <f t="shared" si="37"/>
        <v>0</v>
      </c>
    </row>
    <row r="201" spans="1:23" ht="15">
      <c r="A201" s="5" t="str">
        <f t="shared" si="29"/>
        <v/>
      </c>
      <c r="B201" s="5" t="str">
        <f t="shared" si="30"/>
        <v/>
      </c>
      <c r="C201" s="5">
        <v>5</v>
      </c>
      <c r="D201" s="764"/>
      <c r="F201" s="529"/>
      <c r="G201" s="539">
        <f>IF('Form - Part 1'!$D$16="Yes",1,0)</f>
        <v>0</v>
      </c>
      <c r="H201" s="527">
        <v>32</v>
      </c>
      <c r="I201" s="561"/>
      <c r="J201" s="562"/>
      <c r="K201" s="567"/>
      <c r="L201" s="564"/>
      <c r="M201" s="563"/>
      <c r="N201" s="568"/>
      <c r="O201" s="570"/>
      <c r="P201" s="671">
        <f t="shared" si="31"/>
        <v>0</v>
      </c>
      <c r="Q201" s="63">
        <f t="shared" si="32"/>
        <v>0</v>
      </c>
      <c r="R201" s="62">
        <f t="shared" si="33"/>
        <v>0</v>
      </c>
      <c r="S201" s="66">
        <f t="shared" si="34"/>
        <v>0</v>
      </c>
      <c r="T201" s="7">
        <f>($I201='Team Results'!$L$4)+0</f>
        <v>0</v>
      </c>
      <c r="U201" s="7">
        <f t="shared" si="35"/>
        <v>0</v>
      </c>
      <c r="V201" s="7">
        <f t="shared" si="36"/>
        <v>0</v>
      </c>
      <c r="W201" s="66">
        <f t="shared" si="37"/>
        <v>0</v>
      </c>
    </row>
    <row r="202" spans="1:23" ht="15">
      <c r="A202" s="5" t="str">
        <f t="shared" si="29"/>
        <v/>
      </c>
      <c r="B202" s="5" t="str">
        <f t="shared" si="30"/>
        <v/>
      </c>
      <c r="C202" s="5">
        <v>5</v>
      </c>
      <c r="D202" s="764"/>
      <c r="F202" s="529"/>
      <c r="G202" s="539">
        <f>IF('Form - Part 1'!$D$16="Yes",1,0)</f>
        <v>0</v>
      </c>
      <c r="H202" s="527">
        <v>33</v>
      </c>
      <c r="I202" s="561"/>
      <c r="J202" s="562"/>
      <c r="K202" s="567"/>
      <c r="L202" s="564"/>
      <c r="M202" s="563"/>
      <c r="N202" s="568"/>
      <c r="O202" s="570"/>
      <c r="P202" s="671">
        <f t="shared" si="31"/>
        <v>0</v>
      </c>
      <c r="Q202" s="63">
        <f t="shared" si="32"/>
        <v>0</v>
      </c>
      <c r="R202" s="62">
        <f t="shared" si="33"/>
        <v>0</v>
      </c>
      <c r="S202" s="66">
        <f t="shared" si="34"/>
        <v>0</v>
      </c>
      <c r="T202" s="7">
        <f>($I202='Team Results'!$L$4)+0</f>
        <v>0</v>
      </c>
      <c r="U202" s="7">
        <f t="shared" si="35"/>
        <v>0</v>
      </c>
      <c r="V202" s="7">
        <f t="shared" si="36"/>
        <v>0</v>
      </c>
      <c r="W202" s="66">
        <f t="shared" si="37"/>
        <v>0</v>
      </c>
    </row>
    <row r="203" spans="1:23" ht="15">
      <c r="A203" s="5" t="str">
        <f t="shared" si="29"/>
        <v/>
      </c>
      <c r="B203" s="5" t="str">
        <f t="shared" si="30"/>
        <v/>
      </c>
      <c r="C203" s="5">
        <v>5</v>
      </c>
      <c r="D203" s="764"/>
      <c r="F203" s="529"/>
      <c r="G203" s="539">
        <f>IF('Form - Part 1'!$D$16="Yes",1,0)</f>
        <v>0</v>
      </c>
      <c r="H203" s="527">
        <v>34</v>
      </c>
      <c r="I203" s="561"/>
      <c r="J203" s="562"/>
      <c r="K203" s="567"/>
      <c r="L203" s="564"/>
      <c r="M203" s="563"/>
      <c r="N203" s="568"/>
      <c r="O203" s="570"/>
      <c r="P203" s="671">
        <f t="shared" si="31"/>
        <v>0</v>
      </c>
      <c r="Q203" s="63">
        <f t="shared" si="32"/>
        <v>0</v>
      </c>
      <c r="R203" s="62">
        <f t="shared" si="33"/>
        <v>0</v>
      </c>
      <c r="S203" s="66">
        <f t="shared" si="34"/>
        <v>0</v>
      </c>
      <c r="T203" s="7">
        <f>($I203='Team Results'!$L$4)+0</f>
        <v>0</v>
      </c>
      <c r="U203" s="7">
        <f t="shared" si="35"/>
        <v>0</v>
      </c>
      <c r="V203" s="7">
        <f t="shared" si="36"/>
        <v>0</v>
      </c>
      <c r="W203" s="66">
        <f t="shared" si="37"/>
        <v>0</v>
      </c>
    </row>
    <row r="204" spans="1:23" ht="15">
      <c r="A204" s="5" t="str">
        <f t="shared" si="29"/>
        <v/>
      </c>
      <c r="B204" s="5" t="str">
        <f t="shared" si="30"/>
        <v/>
      </c>
      <c r="C204" s="5">
        <v>5</v>
      </c>
      <c r="D204" s="764"/>
      <c r="F204" s="529"/>
      <c r="G204" s="539">
        <f>IF('Form - Part 1'!$D$16="Yes",1,0)</f>
        <v>0</v>
      </c>
      <c r="H204" s="527">
        <v>35</v>
      </c>
      <c r="I204" s="561"/>
      <c r="J204" s="562"/>
      <c r="K204" s="567"/>
      <c r="L204" s="564"/>
      <c r="M204" s="563"/>
      <c r="N204" s="568"/>
      <c r="O204" s="570"/>
      <c r="P204" s="671">
        <f t="shared" si="31"/>
        <v>0</v>
      </c>
      <c r="Q204" s="63">
        <f t="shared" si="32"/>
        <v>0</v>
      </c>
      <c r="R204" s="62">
        <f t="shared" si="33"/>
        <v>0</v>
      </c>
      <c r="S204" s="66">
        <f t="shared" si="34"/>
        <v>0</v>
      </c>
      <c r="T204" s="7">
        <f>($I204='Team Results'!$L$4)+0</f>
        <v>0</v>
      </c>
      <c r="U204" s="7">
        <f t="shared" si="35"/>
        <v>0</v>
      </c>
      <c r="V204" s="7">
        <f t="shared" si="36"/>
        <v>0</v>
      </c>
      <c r="W204" s="66">
        <f t="shared" si="37"/>
        <v>0</v>
      </c>
    </row>
    <row r="205" spans="1:23" ht="15">
      <c r="A205" s="5" t="str">
        <f t="shared" si="29"/>
        <v/>
      </c>
      <c r="B205" s="5" t="str">
        <f t="shared" si="30"/>
        <v/>
      </c>
      <c r="C205" s="5">
        <v>5</v>
      </c>
      <c r="D205" s="764"/>
      <c r="F205" s="529"/>
      <c r="G205" s="539">
        <f>IF('Form - Part 1'!$D$16="Yes",1,0)</f>
        <v>0</v>
      </c>
      <c r="H205" s="527">
        <v>36</v>
      </c>
      <c r="I205" s="561"/>
      <c r="J205" s="562"/>
      <c r="K205" s="567"/>
      <c r="L205" s="564"/>
      <c r="M205" s="563"/>
      <c r="N205" s="568"/>
      <c r="O205" s="570"/>
      <c r="P205" s="671">
        <f t="shared" si="31"/>
        <v>0</v>
      </c>
      <c r="Q205" s="63">
        <f t="shared" si="32"/>
        <v>0</v>
      </c>
      <c r="R205" s="62">
        <f t="shared" si="33"/>
        <v>0</v>
      </c>
      <c r="S205" s="66">
        <f t="shared" si="34"/>
        <v>0</v>
      </c>
      <c r="T205" s="7">
        <f>($I205='Team Results'!$L$4)+0</f>
        <v>0</v>
      </c>
      <c r="U205" s="7">
        <f t="shared" si="35"/>
        <v>0</v>
      </c>
      <c r="V205" s="7">
        <f t="shared" si="36"/>
        <v>0</v>
      </c>
      <c r="W205" s="66">
        <f t="shared" si="37"/>
        <v>0</v>
      </c>
    </row>
    <row r="206" spans="1:23" ht="15">
      <c r="A206" s="5" t="str">
        <f t="shared" si="29"/>
        <v/>
      </c>
      <c r="B206" s="5" t="str">
        <f t="shared" si="30"/>
        <v/>
      </c>
      <c r="C206" s="5">
        <v>5</v>
      </c>
      <c r="D206" s="764"/>
      <c r="F206" s="529"/>
      <c r="G206" s="539">
        <f>IF('Form - Part 1'!$D$16="Yes",1,0)</f>
        <v>0</v>
      </c>
      <c r="H206" s="527">
        <v>37</v>
      </c>
      <c r="I206" s="561"/>
      <c r="J206" s="562"/>
      <c r="K206" s="567"/>
      <c r="L206" s="564"/>
      <c r="M206" s="563"/>
      <c r="N206" s="568"/>
      <c r="O206" s="570"/>
      <c r="P206" s="671">
        <f t="shared" si="31"/>
        <v>0</v>
      </c>
      <c r="Q206" s="63">
        <f t="shared" si="32"/>
        <v>0</v>
      </c>
      <c r="R206" s="62">
        <f t="shared" si="33"/>
        <v>0</v>
      </c>
      <c r="S206" s="66">
        <f t="shared" si="34"/>
        <v>0</v>
      </c>
      <c r="T206" s="7">
        <f>($I206='Team Results'!$L$4)+0</f>
        <v>0</v>
      </c>
      <c r="U206" s="7">
        <f t="shared" si="35"/>
        <v>0</v>
      </c>
      <c r="V206" s="7">
        <f t="shared" si="36"/>
        <v>0</v>
      </c>
      <c r="W206" s="66">
        <f t="shared" si="37"/>
        <v>0</v>
      </c>
    </row>
    <row r="207" spans="1:23" ht="15">
      <c r="A207" s="5" t="str">
        <f t="shared" si="29"/>
        <v/>
      </c>
      <c r="B207" s="5" t="str">
        <f t="shared" si="30"/>
        <v/>
      </c>
      <c r="C207" s="5">
        <v>5</v>
      </c>
      <c r="D207" s="764"/>
      <c r="F207" s="529"/>
      <c r="G207" s="539">
        <f>IF('Form - Part 1'!$D$16="Yes",1,0)</f>
        <v>0</v>
      </c>
      <c r="H207" s="527">
        <v>38</v>
      </c>
      <c r="I207" s="561"/>
      <c r="J207" s="562"/>
      <c r="K207" s="567"/>
      <c r="L207" s="564"/>
      <c r="M207" s="563"/>
      <c r="N207" s="568"/>
      <c r="O207" s="570"/>
      <c r="P207" s="671">
        <f t="shared" si="31"/>
        <v>0</v>
      </c>
      <c r="Q207" s="63">
        <f t="shared" si="32"/>
        <v>0</v>
      </c>
      <c r="R207" s="62">
        <f t="shared" si="33"/>
        <v>0</v>
      </c>
      <c r="S207" s="66">
        <f t="shared" si="34"/>
        <v>0</v>
      </c>
      <c r="T207" s="7">
        <f>($I207='Team Results'!$L$4)+0</f>
        <v>0</v>
      </c>
      <c r="U207" s="7">
        <f t="shared" si="35"/>
        <v>0</v>
      </c>
      <c r="V207" s="7">
        <f t="shared" si="36"/>
        <v>0</v>
      </c>
      <c r="W207" s="66">
        <f t="shared" si="37"/>
        <v>0</v>
      </c>
    </row>
    <row r="208" spans="1:23" ht="15">
      <c r="A208" s="5" t="str">
        <f t="shared" si="29"/>
        <v/>
      </c>
      <c r="B208" s="5" t="str">
        <f t="shared" si="30"/>
        <v/>
      </c>
      <c r="C208" s="5">
        <v>5</v>
      </c>
      <c r="D208" s="764"/>
      <c r="F208" s="529"/>
      <c r="G208" s="539">
        <f>IF('Form - Part 1'!$D$16="Yes",1,0)</f>
        <v>0</v>
      </c>
      <c r="H208" s="527">
        <v>39</v>
      </c>
      <c r="I208" s="561"/>
      <c r="J208" s="562"/>
      <c r="K208" s="563"/>
      <c r="L208" s="564"/>
      <c r="M208" s="563"/>
      <c r="N208" s="565"/>
      <c r="O208" s="570"/>
      <c r="P208" s="671">
        <f t="shared" si="31"/>
        <v>0</v>
      </c>
      <c r="Q208" s="63">
        <f t="shared" si="32"/>
        <v>0</v>
      </c>
      <c r="R208" s="62">
        <f t="shared" si="33"/>
        <v>0</v>
      </c>
      <c r="S208" s="66">
        <f t="shared" si="34"/>
        <v>0</v>
      </c>
      <c r="T208" s="7">
        <f>($I208='Team Results'!$L$4)+0</f>
        <v>0</v>
      </c>
      <c r="U208" s="7">
        <f t="shared" si="35"/>
        <v>0</v>
      </c>
      <c r="V208" s="7">
        <f t="shared" si="36"/>
        <v>0</v>
      </c>
      <c r="W208" s="66">
        <f t="shared" si="37"/>
        <v>0</v>
      </c>
    </row>
    <row r="209" spans="1:52" s="5" customFormat="1" ht="15">
      <c r="A209" s="5" t="str">
        <f t="shared" si="29"/>
        <v/>
      </c>
      <c r="B209" s="5" t="str">
        <f t="shared" si="30"/>
        <v/>
      </c>
      <c r="C209" s="5">
        <v>5</v>
      </c>
      <c r="D209" s="765"/>
      <c r="E209" s="536"/>
      <c r="F209" s="529"/>
      <c r="G209" s="539">
        <f>IF('Form - Part 1'!$D$16="Yes",1,0)</f>
        <v>0</v>
      </c>
      <c r="H209" s="537">
        <v>40</v>
      </c>
      <c r="I209" s="579"/>
      <c r="J209" s="580"/>
      <c r="K209" s="583"/>
      <c r="L209" s="582"/>
      <c r="M209" s="583"/>
      <c r="N209" s="584"/>
      <c r="O209" s="585"/>
      <c r="P209" s="671">
        <f t="shared" si="31"/>
        <v>0</v>
      </c>
      <c r="Q209" s="63">
        <f t="shared" si="32"/>
        <v>0</v>
      </c>
      <c r="R209" s="62">
        <f t="shared" si="33"/>
        <v>0</v>
      </c>
      <c r="S209" s="66">
        <f t="shared" si="34"/>
        <v>0</v>
      </c>
      <c r="T209" s="7">
        <f>($I209='Team Results'!$L$4)+0</f>
        <v>0</v>
      </c>
      <c r="U209" s="7">
        <f t="shared" si="35"/>
        <v>0</v>
      </c>
      <c r="V209" s="7">
        <f t="shared" si="36"/>
        <v>0</v>
      </c>
      <c r="W209" s="66">
        <f t="shared" si="37"/>
        <v>0</v>
      </c>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row>
    <row r="210" spans="1:52" s="241" customFormat="1">
      <c r="D210" s="298"/>
      <c r="E210" s="299"/>
      <c r="F210" s="300"/>
      <c r="G210" s="300"/>
      <c r="I210" s="242"/>
      <c r="J210" s="242"/>
      <c r="K210" s="242"/>
      <c r="L210" s="242"/>
      <c r="M210" s="242"/>
      <c r="N210" s="242"/>
      <c r="O210" s="243"/>
      <c r="P210" s="671">
        <f t="shared" si="31"/>
        <v>0</v>
      </c>
      <c r="Q210" s="63">
        <f t="shared" si="32"/>
        <v>0</v>
      </c>
      <c r="R210" s="62">
        <f t="shared" si="33"/>
        <v>0</v>
      </c>
      <c r="S210" s="66">
        <f t="shared" si="34"/>
        <v>0</v>
      </c>
      <c r="T210" s="7">
        <f>($I210='Team Results'!$L$4)+0</f>
        <v>0</v>
      </c>
      <c r="U210" s="7">
        <f t="shared" si="35"/>
        <v>0</v>
      </c>
      <c r="V210" s="7">
        <f t="shared" si="36"/>
        <v>0</v>
      </c>
      <c r="W210" s="66">
        <f t="shared" si="37"/>
        <v>0</v>
      </c>
    </row>
    <row r="211" spans="1:52" ht="15">
      <c r="A211" s="5" t="str">
        <f>IF(ISERROR(MONTH($E$211)),"",MONTH($E$211))</f>
        <v/>
      </c>
      <c r="B211" s="5" t="str">
        <f>IF(ISERROR(WEEKNUM($E$211)),"",WEEKNUM($E$211))</f>
        <v/>
      </c>
      <c r="C211" s="5">
        <v>6</v>
      </c>
      <c r="D211" s="763">
        <v>6</v>
      </c>
      <c r="E211" s="538" t="str">
        <f>IF(ISBLANK('Form - Part 1'!B17),"",'Form - Part 1'!B17)</f>
        <v/>
      </c>
      <c r="F211" s="539" t="str">
        <f>IF(ISBLANK('Form - Part 1'!C17),"0",'Form - Part 1'!C17)</f>
        <v>0</v>
      </c>
      <c r="G211" s="539">
        <f>IF('Form - Part 1'!$D$17="Yes",1,0)</f>
        <v>0</v>
      </c>
      <c r="H211" s="540">
        <v>1</v>
      </c>
      <c r="I211" s="586"/>
      <c r="J211" s="587"/>
      <c r="K211" s="588"/>
      <c r="L211" s="589"/>
      <c r="M211" s="588"/>
      <c r="N211" s="590"/>
      <c r="O211" s="591"/>
      <c r="P211" s="671">
        <f t="shared" si="31"/>
        <v>0</v>
      </c>
      <c r="Q211" s="63">
        <f t="shared" si="32"/>
        <v>0</v>
      </c>
      <c r="R211" s="62">
        <f t="shared" si="33"/>
        <v>0</v>
      </c>
      <c r="S211" s="66">
        <f t="shared" si="34"/>
        <v>0</v>
      </c>
      <c r="T211" s="7">
        <f>($I211='Team Results'!$L$4)+0</f>
        <v>0</v>
      </c>
      <c r="U211" s="7">
        <f t="shared" si="35"/>
        <v>0</v>
      </c>
      <c r="V211" s="7">
        <f t="shared" si="36"/>
        <v>0</v>
      </c>
      <c r="W211" s="66">
        <f t="shared" si="37"/>
        <v>0</v>
      </c>
    </row>
    <row r="212" spans="1:52" ht="15">
      <c r="A212" s="5" t="str">
        <f t="shared" ref="A212:A250" si="38">IF(ISERROR(MONTH($E$211)),"",MONTH($E$211))</f>
        <v/>
      </c>
      <c r="B212" s="5" t="str">
        <f t="shared" ref="B212:B250" si="39">IF(ISERROR(WEEKNUM($E$211)),"",WEEKNUM($E$211))</f>
        <v/>
      </c>
      <c r="C212" s="5">
        <v>6</v>
      </c>
      <c r="D212" s="764"/>
      <c r="F212" s="529"/>
      <c r="G212" s="539">
        <f>IF('Form - Part 1'!$D$17="Yes",1,0)</f>
        <v>0</v>
      </c>
      <c r="H212" s="527">
        <v>2</v>
      </c>
      <c r="I212" s="561"/>
      <c r="J212" s="562"/>
      <c r="K212" s="567"/>
      <c r="L212" s="564"/>
      <c r="M212" s="563"/>
      <c r="N212" s="568"/>
      <c r="O212" s="570"/>
      <c r="P212" s="671">
        <f t="shared" si="31"/>
        <v>0</v>
      </c>
      <c r="Q212" s="63">
        <f t="shared" si="32"/>
        <v>0</v>
      </c>
      <c r="R212" s="62">
        <f t="shared" si="33"/>
        <v>0</v>
      </c>
      <c r="S212" s="66">
        <f t="shared" si="34"/>
        <v>0</v>
      </c>
      <c r="T212" s="7">
        <f>($I212='Team Results'!$L$4)+0</f>
        <v>0</v>
      </c>
      <c r="U212" s="7">
        <f t="shared" si="35"/>
        <v>0</v>
      </c>
      <c r="V212" s="7">
        <f t="shared" si="36"/>
        <v>0</v>
      </c>
      <c r="W212" s="66">
        <f t="shared" si="37"/>
        <v>0</v>
      </c>
    </row>
    <row r="213" spans="1:52" ht="15">
      <c r="A213" s="5" t="str">
        <f t="shared" si="38"/>
        <v/>
      </c>
      <c r="B213" s="5" t="str">
        <f t="shared" si="39"/>
        <v/>
      </c>
      <c r="C213" s="5">
        <v>6</v>
      </c>
      <c r="D213" s="764"/>
      <c r="F213" s="529"/>
      <c r="G213" s="539">
        <f>IF('Form - Part 1'!$D$17="Yes",1,0)</f>
        <v>0</v>
      </c>
      <c r="H213" s="527">
        <v>3</v>
      </c>
      <c r="I213" s="561"/>
      <c r="J213" s="562"/>
      <c r="K213" s="567"/>
      <c r="L213" s="564"/>
      <c r="M213" s="563"/>
      <c r="N213" s="568"/>
      <c r="O213" s="570"/>
      <c r="P213" s="671">
        <f t="shared" si="31"/>
        <v>0</v>
      </c>
      <c r="Q213" s="63">
        <f t="shared" si="32"/>
        <v>0</v>
      </c>
      <c r="R213" s="62">
        <f t="shared" si="33"/>
        <v>0</v>
      </c>
      <c r="S213" s="66">
        <f t="shared" si="34"/>
        <v>0</v>
      </c>
      <c r="T213" s="7">
        <f>($I213='Team Results'!$L$4)+0</f>
        <v>0</v>
      </c>
      <c r="U213" s="7">
        <f t="shared" si="35"/>
        <v>0</v>
      </c>
      <c r="V213" s="7">
        <f t="shared" si="36"/>
        <v>0</v>
      </c>
      <c r="W213" s="66">
        <f t="shared" si="37"/>
        <v>0</v>
      </c>
    </row>
    <row r="214" spans="1:52" ht="15">
      <c r="A214" s="5" t="str">
        <f t="shared" si="38"/>
        <v/>
      </c>
      <c r="B214" s="5" t="str">
        <f t="shared" si="39"/>
        <v/>
      </c>
      <c r="C214" s="5">
        <v>6</v>
      </c>
      <c r="D214" s="764"/>
      <c r="F214" s="529"/>
      <c r="G214" s="539">
        <f>IF('Form - Part 1'!$D$17="Yes",1,0)</f>
        <v>0</v>
      </c>
      <c r="H214" s="527">
        <v>4</v>
      </c>
      <c r="I214" s="561"/>
      <c r="J214" s="562"/>
      <c r="K214" s="563"/>
      <c r="L214" s="564"/>
      <c r="M214" s="563"/>
      <c r="N214" s="565"/>
      <c r="O214" s="570"/>
      <c r="P214" s="671">
        <f t="shared" si="31"/>
        <v>0</v>
      </c>
      <c r="Q214" s="63">
        <f t="shared" si="32"/>
        <v>0</v>
      </c>
      <c r="R214" s="62">
        <f t="shared" si="33"/>
        <v>0</v>
      </c>
      <c r="S214" s="66">
        <f t="shared" si="34"/>
        <v>0</v>
      </c>
      <c r="T214" s="7">
        <f>($I214='Team Results'!$L$4)+0</f>
        <v>0</v>
      </c>
      <c r="U214" s="7">
        <f t="shared" si="35"/>
        <v>0</v>
      </c>
      <c r="V214" s="7">
        <f t="shared" si="36"/>
        <v>0</v>
      </c>
      <c r="W214" s="66">
        <f t="shared" si="37"/>
        <v>0</v>
      </c>
    </row>
    <row r="215" spans="1:52" ht="15">
      <c r="A215" s="5" t="str">
        <f t="shared" si="38"/>
        <v/>
      </c>
      <c r="B215" s="5" t="str">
        <f t="shared" si="39"/>
        <v/>
      </c>
      <c r="C215" s="5">
        <v>6</v>
      </c>
      <c r="D215" s="764"/>
      <c r="F215" s="529"/>
      <c r="G215" s="539">
        <f>IF('Form - Part 1'!$D$17="Yes",1,0)</f>
        <v>0</v>
      </c>
      <c r="H215" s="527">
        <v>5</v>
      </c>
      <c r="I215" s="561"/>
      <c r="J215" s="562"/>
      <c r="K215" s="563"/>
      <c r="L215" s="564"/>
      <c r="M215" s="563"/>
      <c r="N215" s="565"/>
      <c r="O215" s="570"/>
      <c r="P215" s="671">
        <f t="shared" si="31"/>
        <v>0</v>
      </c>
      <c r="Q215" s="63">
        <f t="shared" si="32"/>
        <v>0</v>
      </c>
      <c r="R215" s="62">
        <f t="shared" si="33"/>
        <v>0</v>
      </c>
      <c r="S215" s="66">
        <f t="shared" si="34"/>
        <v>0</v>
      </c>
      <c r="T215" s="7">
        <f>($I215='Team Results'!$L$4)+0</f>
        <v>0</v>
      </c>
      <c r="U215" s="7">
        <f t="shared" si="35"/>
        <v>0</v>
      </c>
      <c r="V215" s="7">
        <f t="shared" si="36"/>
        <v>0</v>
      </c>
      <c r="W215" s="66">
        <f t="shared" si="37"/>
        <v>0</v>
      </c>
    </row>
    <row r="216" spans="1:52" ht="15">
      <c r="A216" s="5" t="str">
        <f t="shared" si="38"/>
        <v/>
      </c>
      <c r="B216" s="5" t="str">
        <f t="shared" si="39"/>
        <v/>
      </c>
      <c r="C216" s="5">
        <v>6</v>
      </c>
      <c r="D216" s="764"/>
      <c r="F216" s="529"/>
      <c r="G216" s="539">
        <f>IF('Form - Part 1'!$D$17="Yes",1,0)</f>
        <v>0</v>
      </c>
      <c r="H216" s="527">
        <v>6</v>
      </c>
      <c r="I216" s="561"/>
      <c r="J216" s="562"/>
      <c r="K216" s="563"/>
      <c r="L216" s="564"/>
      <c r="M216" s="563"/>
      <c r="N216" s="565"/>
      <c r="O216" s="570"/>
      <c r="P216" s="671">
        <f t="shared" si="31"/>
        <v>0</v>
      </c>
      <c r="Q216" s="63">
        <f t="shared" si="32"/>
        <v>0</v>
      </c>
      <c r="R216" s="62">
        <f t="shared" si="33"/>
        <v>0</v>
      </c>
      <c r="S216" s="66">
        <f t="shared" si="34"/>
        <v>0</v>
      </c>
      <c r="T216" s="7">
        <f>($I216='Team Results'!$L$4)+0</f>
        <v>0</v>
      </c>
      <c r="U216" s="7">
        <f t="shared" si="35"/>
        <v>0</v>
      </c>
      <c r="V216" s="7">
        <f t="shared" si="36"/>
        <v>0</v>
      </c>
      <c r="W216" s="66">
        <f t="shared" si="37"/>
        <v>0</v>
      </c>
    </row>
    <row r="217" spans="1:52" ht="15">
      <c r="A217" s="5" t="str">
        <f t="shared" si="38"/>
        <v/>
      </c>
      <c r="B217" s="5" t="str">
        <f t="shared" si="39"/>
        <v/>
      </c>
      <c r="C217" s="5">
        <v>6</v>
      </c>
      <c r="D217" s="764"/>
      <c r="F217" s="529"/>
      <c r="G217" s="539">
        <f>IF('Form - Part 1'!$D$17="Yes",1,0)</f>
        <v>0</v>
      </c>
      <c r="H217" s="527">
        <v>7</v>
      </c>
      <c r="I217" s="561"/>
      <c r="J217" s="562"/>
      <c r="K217" s="567"/>
      <c r="L217" s="564"/>
      <c r="M217" s="563"/>
      <c r="N217" s="568"/>
      <c r="O217" s="570"/>
      <c r="P217" s="671">
        <f t="shared" si="31"/>
        <v>0</v>
      </c>
      <c r="Q217" s="63">
        <f t="shared" si="32"/>
        <v>0</v>
      </c>
      <c r="R217" s="62">
        <f t="shared" si="33"/>
        <v>0</v>
      </c>
      <c r="S217" s="66">
        <f t="shared" si="34"/>
        <v>0</v>
      </c>
      <c r="T217" s="7">
        <f>($I217='Team Results'!$L$4)+0</f>
        <v>0</v>
      </c>
      <c r="U217" s="7">
        <f t="shared" si="35"/>
        <v>0</v>
      </c>
      <c r="V217" s="7">
        <f t="shared" si="36"/>
        <v>0</v>
      </c>
      <c r="W217" s="66">
        <f t="shared" si="37"/>
        <v>0</v>
      </c>
    </row>
    <row r="218" spans="1:52" ht="15">
      <c r="A218" s="5" t="str">
        <f t="shared" si="38"/>
        <v/>
      </c>
      <c r="B218" s="5" t="str">
        <f t="shared" si="39"/>
        <v/>
      </c>
      <c r="C218" s="5">
        <v>6</v>
      </c>
      <c r="D218" s="764"/>
      <c r="F218" s="529"/>
      <c r="G218" s="539">
        <f>IF('Form - Part 1'!$D$17="Yes",1,0)</f>
        <v>0</v>
      </c>
      <c r="H218" s="527">
        <v>8</v>
      </c>
      <c r="I218" s="561"/>
      <c r="J218" s="562"/>
      <c r="K218" s="567"/>
      <c r="L218" s="564"/>
      <c r="M218" s="563"/>
      <c r="N218" s="568"/>
      <c r="O218" s="570"/>
      <c r="P218" s="671">
        <f t="shared" si="31"/>
        <v>0</v>
      </c>
      <c r="Q218" s="63">
        <f t="shared" si="32"/>
        <v>0</v>
      </c>
      <c r="R218" s="62">
        <f t="shared" si="33"/>
        <v>0</v>
      </c>
      <c r="S218" s="66">
        <f t="shared" si="34"/>
        <v>0</v>
      </c>
      <c r="T218" s="7">
        <f>($I218='Team Results'!$L$4)+0</f>
        <v>0</v>
      </c>
      <c r="U218" s="7">
        <f t="shared" si="35"/>
        <v>0</v>
      </c>
      <c r="V218" s="7">
        <f t="shared" si="36"/>
        <v>0</v>
      </c>
      <c r="W218" s="66">
        <f t="shared" si="37"/>
        <v>0</v>
      </c>
    </row>
    <row r="219" spans="1:52" ht="15">
      <c r="A219" s="5" t="str">
        <f t="shared" si="38"/>
        <v/>
      </c>
      <c r="B219" s="5" t="str">
        <f t="shared" si="39"/>
        <v/>
      </c>
      <c r="C219" s="5">
        <v>6</v>
      </c>
      <c r="D219" s="764"/>
      <c r="F219" s="529"/>
      <c r="G219" s="539">
        <f>IF('Form - Part 1'!$D$17="Yes",1,0)</f>
        <v>0</v>
      </c>
      <c r="H219" s="527">
        <v>9</v>
      </c>
      <c r="I219" s="561"/>
      <c r="J219" s="562"/>
      <c r="K219" s="563"/>
      <c r="L219" s="564"/>
      <c r="M219" s="563"/>
      <c r="N219" s="565"/>
      <c r="O219" s="570"/>
      <c r="P219" s="671">
        <f t="shared" si="31"/>
        <v>0</v>
      </c>
      <c r="Q219" s="63">
        <f t="shared" si="32"/>
        <v>0</v>
      </c>
      <c r="R219" s="62">
        <f t="shared" si="33"/>
        <v>0</v>
      </c>
      <c r="S219" s="66">
        <f t="shared" si="34"/>
        <v>0</v>
      </c>
      <c r="T219" s="7">
        <f>($I219='Team Results'!$L$4)+0</f>
        <v>0</v>
      </c>
      <c r="U219" s="7">
        <f t="shared" si="35"/>
        <v>0</v>
      </c>
      <c r="V219" s="7">
        <f t="shared" si="36"/>
        <v>0</v>
      </c>
      <c r="W219" s="66">
        <f t="shared" si="37"/>
        <v>0</v>
      </c>
    </row>
    <row r="220" spans="1:52" ht="15">
      <c r="A220" s="5" t="str">
        <f t="shared" si="38"/>
        <v/>
      </c>
      <c r="B220" s="5" t="str">
        <f t="shared" si="39"/>
        <v/>
      </c>
      <c r="C220" s="5">
        <v>6</v>
      </c>
      <c r="D220" s="764"/>
      <c r="F220" s="529"/>
      <c r="G220" s="539">
        <f>IF('Form - Part 1'!$D$17="Yes",1,0)</f>
        <v>0</v>
      </c>
      <c r="H220" s="527">
        <v>10</v>
      </c>
      <c r="I220" s="561"/>
      <c r="J220" s="562"/>
      <c r="K220" s="567"/>
      <c r="L220" s="564"/>
      <c r="M220" s="563"/>
      <c r="N220" s="568"/>
      <c r="O220" s="570"/>
      <c r="P220" s="671">
        <f t="shared" si="31"/>
        <v>0</v>
      </c>
      <c r="Q220" s="63">
        <f t="shared" si="32"/>
        <v>0</v>
      </c>
      <c r="R220" s="62">
        <f t="shared" si="33"/>
        <v>0</v>
      </c>
      <c r="S220" s="66">
        <f t="shared" si="34"/>
        <v>0</v>
      </c>
      <c r="T220" s="7">
        <f>($I220='Team Results'!$L$4)+0</f>
        <v>0</v>
      </c>
      <c r="U220" s="7">
        <f t="shared" si="35"/>
        <v>0</v>
      </c>
      <c r="V220" s="7">
        <f t="shared" si="36"/>
        <v>0</v>
      </c>
      <c r="W220" s="66">
        <f t="shared" si="37"/>
        <v>0</v>
      </c>
    </row>
    <row r="221" spans="1:52" ht="15">
      <c r="A221" s="5" t="str">
        <f t="shared" si="38"/>
        <v/>
      </c>
      <c r="B221" s="5" t="str">
        <f t="shared" si="39"/>
        <v/>
      </c>
      <c r="C221" s="5">
        <v>6</v>
      </c>
      <c r="D221" s="764"/>
      <c r="F221" s="529"/>
      <c r="G221" s="539">
        <f>IF('Form - Part 1'!$D$17="Yes",1,0)</f>
        <v>0</v>
      </c>
      <c r="H221" s="527">
        <v>11</v>
      </c>
      <c r="I221" s="561"/>
      <c r="J221" s="562"/>
      <c r="K221" s="563"/>
      <c r="L221" s="564"/>
      <c r="M221" s="563"/>
      <c r="N221" s="565"/>
      <c r="O221" s="570"/>
      <c r="P221" s="671">
        <f t="shared" si="31"/>
        <v>0</v>
      </c>
      <c r="Q221" s="63">
        <f t="shared" si="32"/>
        <v>0</v>
      </c>
      <c r="R221" s="62">
        <f t="shared" si="33"/>
        <v>0</v>
      </c>
      <c r="S221" s="66">
        <f t="shared" si="34"/>
        <v>0</v>
      </c>
      <c r="T221" s="7">
        <f>($I221='Team Results'!$L$4)+0</f>
        <v>0</v>
      </c>
      <c r="U221" s="7">
        <f t="shared" si="35"/>
        <v>0</v>
      </c>
      <c r="V221" s="7">
        <f t="shared" si="36"/>
        <v>0</v>
      </c>
      <c r="W221" s="66">
        <f t="shared" si="37"/>
        <v>0</v>
      </c>
    </row>
    <row r="222" spans="1:52" ht="15">
      <c r="A222" s="5" t="str">
        <f t="shared" si="38"/>
        <v/>
      </c>
      <c r="B222" s="5" t="str">
        <f t="shared" si="39"/>
        <v/>
      </c>
      <c r="C222" s="5">
        <v>6</v>
      </c>
      <c r="D222" s="764"/>
      <c r="F222" s="529"/>
      <c r="G222" s="539">
        <f>IF('Form - Part 1'!$D$17="Yes",1,0)</f>
        <v>0</v>
      </c>
      <c r="H222" s="527">
        <v>12</v>
      </c>
      <c r="I222" s="561"/>
      <c r="J222" s="562"/>
      <c r="K222" s="567"/>
      <c r="L222" s="564"/>
      <c r="M222" s="563"/>
      <c r="N222" s="568"/>
      <c r="O222" s="570"/>
      <c r="P222" s="671">
        <f t="shared" si="31"/>
        <v>0</v>
      </c>
      <c r="Q222" s="63">
        <f t="shared" si="32"/>
        <v>0</v>
      </c>
      <c r="R222" s="62">
        <f t="shared" si="33"/>
        <v>0</v>
      </c>
      <c r="S222" s="66">
        <f t="shared" si="34"/>
        <v>0</v>
      </c>
      <c r="T222" s="7">
        <f>($I222='Team Results'!$L$4)+0</f>
        <v>0</v>
      </c>
      <c r="U222" s="7">
        <f t="shared" si="35"/>
        <v>0</v>
      </c>
      <c r="V222" s="7">
        <f t="shared" si="36"/>
        <v>0</v>
      </c>
      <c r="W222" s="66">
        <f t="shared" si="37"/>
        <v>0</v>
      </c>
    </row>
    <row r="223" spans="1:52" ht="15">
      <c r="A223" s="5" t="str">
        <f t="shared" si="38"/>
        <v/>
      </c>
      <c r="B223" s="5" t="str">
        <f t="shared" si="39"/>
        <v/>
      </c>
      <c r="C223" s="5">
        <v>6</v>
      </c>
      <c r="D223" s="764"/>
      <c r="F223" s="529"/>
      <c r="G223" s="539">
        <f>IF('Form - Part 1'!$D$17="Yes",1,0)</f>
        <v>0</v>
      </c>
      <c r="H223" s="527">
        <v>13</v>
      </c>
      <c r="I223" s="561"/>
      <c r="J223" s="562"/>
      <c r="K223" s="567"/>
      <c r="L223" s="564"/>
      <c r="M223" s="563"/>
      <c r="N223" s="568"/>
      <c r="O223" s="570"/>
      <c r="P223" s="671">
        <f t="shared" si="31"/>
        <v>0</v>
      </c>
      <c r="Q223" s="63">
        <f t="shared" si="32"/>
        <v>0</v>
      </c>
      <c r="R223" s="62">
        <f t="shared" si="33"/>
        <v>0</v>
      </c>
      <c r="S223" s="66">
        <f t="shared" si="34"/>
        <v>0</v>
      </c>
      <c r="T223" s="7">
        <f>($I223='Team Results'!$L$4)+0</f>
        <v>0</v>
      </c>
      <c r="U223" s="7">
        <f t="shared" si="35"/>
        <v>0</v>
      </c>
      <c r="V223" s="7">
        <f t="shared" si="36"/>
        <v>0</v>
      </c>
      <c r="W223" s="66">
        <f t="shared" si="37"/>
        <v>0</v>
      </c>
    </row>
    <row r="224" spans="1:52" ht="15">
      <c r="A224" s="5" t="str">
        <f t="shared" si="38"/>
        <v/>
      </c>
      <c r="B224" s="5" t="str">
        <f t="shared" si="39"/>
        <v/>
      </c>
      <c r="C224" s="5">
        <v>6</v>
      </c>
      <c r="D224" s="764"/>
      <c r="F224" s="529"/>
      <c r="G224" s="539">
        <f>IF('Form - Part 1'!$D$17="Yes",1,0)</f>
        <v>0</v>
      </c>
      <c r="H224" s="527">
        <v>14</v>
      </c>
      <c r="I224" s="561"/>
      <c r="J224" s="562"/>
      <c r="K224" s="563"/>
      <c r="L224" s="564"/>
      <c r="M224" s="563"/>
      <c r="N224" s="565"/>
      <c r="O224" s="570"/>
      <c r="P224" s="671">
        <f t="shared" si="31"/>
        <v>0</v>
      </c>
      <c r="Q224" s="63">
        <f t="shared" si="32"/>
        <v>0</v>
      </c>
      <c r="R224" s="62">
        <f t="shared" si="33"/>
        <v>0</v>
      </c>
      <c r="S224" s="66">
        <f t="shared" si="34"/>
        <v>0</v>
      </c>
      <c r="T224" s="7">
        <f>($I224='Team Results'!$L$4)+0</f>
        <v>0</v>
      </c>
      <c r="U224" s="7">
        <f t="shared" si="35"/>
        <v>0</v>
      </c>
      <c r="V224" s="7">
        <f t="shared" si="36"/>
        <v>0</v>
      </c>
      <c r="W224" s="66">
        <f t="shared" si="37"/>
        <v>0</v>
      </c>
    </row>
    <row r="225" spans="1:23" ht="15">
      <c r="A225" s="5" t="str">
        <f t="shared" si="38"/>
        <v/>
      </c>
      <c r="B225" s="5" t="str">
        <f t="shared" si="39"/>
        <v/>
      </c>
      <c r="C225" s="5">
        <v>6</v>
      </c>
      <c r="D225" s="764"/>
      <c r="F225" s="529"/>
      <c r="G225" s="539">
        <f>IF('Form - Part 1'!$D$17="Yes",1,0)</f>
        <v>0</v>
      </c>
      <c r="H225" s="527">
        <v>15</v>
      </c>
      <c r="I225" s="561"/>
      <c r="J225" s="562"/>
      <c r="K225" s="563"/>
      <c r="L225" s="564"/>
      <c r="M225" s="563"/>
      <c r="N225" s="565"/>
      <c r="O225" s="570"/>
      <c r="P225" s="671">
        <f t="shared" si="31"/>
        <v>0</v>
      </c>
      <c r="Q225" s="63">
        <f t="shared" si="32"/>
        <v>0</v>
      </c>
      <c r="R225" s="62">
        <f t="shared" si="33"/>
        <v>0</v>
      </c>
      <c r="S225" s="66">
        <f t="shared" si="34"/>
        <v>0</v>
      </c>
      <c r="T225" s="7">
        <f>($I225='Team Results'!$L$4)+0</f>
        <v>0</v>
      </c>
      <c r="U225" s="7">
        <f t="shared" si="35"/>
        <v>0</v>
      </c>
      <c r="V225" s="7">
        <f t="shared" si="36"/>
        <v>0</v>
      </c>
      <c r="W225" s="66">
        <f t="shared" si="37"/>
        <v>0</v>
      </c>
    </row>
    <row r="226" spans="1:23" ht="15">
      <c r="A226" s="5" t="str">
        <f t="shared" si="38"/>
        <v/>
      </c>
      <c r="B226" s="5" t="str">
        <f t="shared" si="39"/>
        <v/>
      </c>
      <c r="C226" s="5">
        <v>6</v>
      </c>
      <c r="D226" s="764"/>
      <c r="F226" s="529"/>
      <c r="G226" s="539">
        <f>IF('Form - Part 1'!$D$17="Yes",1,0)</f>
        <v>0</v>
      </c>
      <c r="H226" s="527">
        <v>16</v>
      </c>
      <c r="I226" s="561"/>
      <c r="J226" s="562"/>
      <c r="K226" s="563"/>
      <c r="L226" s="564"/>
      <c r="M226" s="563"/>
      <c r="N226" s="565"/>
      <c r="O226" s="570"/>
      <c r="P226" s="671">
        <f t="shared" si="31"/>
        <v>0</v>
      </c>
      <c r="Q226" s="63">
        <f t="shared" si="32"/>
        <v>0</v>
      </c>
      <c r="R226" s="62">
        <f t="shared" si="33"/>
        <v>0</v>
      </c>
      <c r="S226" s="66">
        <f t="shared" si="34"/>
        <v>0</v>
      </c>
      <c r="T226" s="7">
        <f>($I226='Team Results'!$L$4)+0</f>
        <v>0</v>
      </c>
      <c r="U226" s="7">
        <f t="shared" si="35"/>
        <v>0</v>
      </c>
      <c r="V226" s="7">
        <f t="shared" si="36"/>
        <v>0</v>
      </c>
      <c r="W226" s="66">
        <f t="shared" si="37"/>
        <v>0</v>
      </c>
    </row>
    <row r="227" spans="1:23" ht="15">
      <c r="A227" s="5" t="str">
        <f t="shared" si="38"/>
        <v/>
      </c>
      <c r="B227" s="5" t="str">
        <f t="shared" si="39"/>
        <v/>
      </c>
      <c r="C227" s="5">
        <v>6</v>
      </c>
      <c r="D227" s="764"/>
      <c r="F227" s="529"/>
      <c r="G227" s="539">
        <f>IF('Form - Part 1'!$D$17="Yes",1,0)</f>
        <v>0</v>
      </c>
      <c r="H227" s="527">
        <v>17</v>
      </c>
      <c r="I227" s="561"/>
      <c r="J227" s="562"/>
      <c r="K227" s="567"/>
      <c r="L227" s="564"/>
      <c r="M227" s="563"/>
      <c r="N227" s="568"/>
      <c r="O227" s="570"/>
      <c r="P227" s="671">
        <f t="shared" si="31"/>
        <v>0</v>
      </c>
      <c r="Q227" s="63">
        <f t="shared" si="32"/>
        <v>0</v>
      </c>
      <c r="R227" s="62">
        <f t="shared" si="33"/>
        <v>0</v>
      </c>
      <c r="S227" s="66">
        <f t="shared" si="34"/>
        <v>0</v>
      </c>
      <c r="T227" s="7">
        <f>($I227='Team Results'!$L$4)+0</f>
        <v>0</v>
      </c>
      <c r="U227" s="7">
        <f t="shared" si="35"/>
        <v>0</v>
      </c>
      <c r="V227" s="7">
        <f t="shared" si="36"/>
        <v>0</v>
      </c>
      <c r="W227" s="66">
        <f t="shared" si="37"/>
        <v>0</v>
      </c>
    </row>
    <row r="228" spans="1:23" ht="15">
      <c r="A228" s="5" t="str">
        <f t="shared" si="38"/>
        <v/>
      </c>
      <c r="B228" s="5" t="str">
        <f t="shared" si="39"/>
        <v/>
      </c>
      <c r="C228" s="5">
        <v>6</v>
      </c>
      <c r="D228" s="764"/>
      <c r="F228" s="529"/>
      <c r="G228" s="539">
        <f>IF('Form - Part 1'!$D$17="Yes",1,0)</f>
        <v>0</v>
      </c>
      <c r="H228" s="527">
        <v>18</v>
      </c>
      <c r="I228" s="561"/>
      <c r="J228" s="562"/>
      <c r="K228" s="567"/>
      <c r="L228" s="564"/>
      <c r="M228" s="563"/>
      <c r="N228" s="568"/>
      <c r="O228" s="570"/>
      <c r="P228" s="671">
        <f t="shared" si="31"/>
        <v>0</v>
      </c>
      <c r="Q228" s="63">
        <f t="shared" si="32"/>
        <v>0</v>
      </c>
      <c r="R228" s="62">
        <f t="shared" si="33"/>
        <v>0</v>
      </c>
      <c r="S228" s="66">
        <f t="shared" si="34"/>
        <v>0</v>
      </c>
      <c r="T228" s="7">
        <f>($I228='Team Results'!$L$4)+0</f>
        <v>0</v>
      </c>
      <c r="U228" s="7">
        <f t="shared" si="35"/>
        <v>0</v>
      </c>
      <c r="V228" s="7">
        <f t="shared" si="36"/>
        <v>0</v>
      </c>
      <c r="W228" s="66">
        <f t="shared" si="37"/>
        <v>0</v>
      </c>
    </row>
    <row r="229" spans="1:23" ht="15">
      <c r="A229" s="5" t="str">
        <f t="shared" si="38"/>
        <v/>
      </c>
      <c r="B229" s="5" t="str">
        <f t="shared" si="39"/>
        <v/>
      </c>
      <c r="C229" s="5">
        <v>6</v>
      </c>
      <c r="D229" s="764"/>
      <c r="F229" s="529"/>
      <c r="G229" s="539">
        <f>IF('Form - Part 1'!$D$17="Yes",1,0)</f>
        <v>0</v>
      </c>
      <c r="H229" s="527">
        <v>19</v>
      </c>
      <c r="I229" s="561"/>
      <c r="J229" s="562"/>
      <c r="K229" s="567"/>
      <c r="L229" s="564"/>
      <c r="M229" s="563"/>
      <c r="N229" s="568"/>
      <c r="O229" s="570"/>
      <c r="P229" s="671">
        <f t="shared" si="31"/>
        <v>0</v>
      </c>
      <c r="Q229" s="63">
        <f t="shared" si="32"/>
        <v>0</v>
      </c>
      <c r="R229" s="62">
        <f t="shared" si="33"/>
        <v>0</v>
      </c>
      <c r="S229" s="66">
        <f t="shared" si="34"/>
        <v>0</v>
      </c>
      <c r="T229" s="7">
        <f>($I229='Team Results'!$L$4)+0</f>
        <v>0</v>
      </c>
      <c r="U229" s="7">
        <f t="shared" si="35"/>
        <v>0</v>
      </c>
      <c r="V229" s="7">
        <f t="shared" si="36"/>
        <v>0</v>
      </c>
      <c r="W229" s="66">
        <f t="shared" si="37"/>
        <v>0</v>
      </c>
    </row>
    <row r="230" spans="1:23" ht="15">
      <c r="A230" s="5" t="str">
        <f t="shared" si="38"/>
        <v/>
      </c>
      <c r="B230" s="5" t="str">
        <f t="shared" si="39"/>
        <v/>
      </c>
      <c r="C230" s="5">
        <v>6</v>
      </c>
      <c r="D230" s="764"/>
      <c r="F230" s="529"/>
      <c r="G230" s="539">
        <f>IF('Form - Part 1'!$D$17="Yes",1,0)</f>
        <v>0</v>
      </c>
      <c r="H230" s="527">
        <v>20</v>
      </c>
      <c r="I230" s="561"/>
      <c r="J230" s="562"/>
      <c r="K230" s="567"/>
      <c r="L230" s="564"/>
      <c r="M230" s="563"/>
      <c r="N230" s="568"/>
      <c r="O230" s="570"/>
      <c r="P230" s="671">
        <f t="shared" si="31"/>
        <v>0</v>
      </c>
      <c r="Q230" s="63">
        <f t="shared" si="32"/>
        <v>0</v>
      </c>
      <c r="R230" s="62">
        <f t="shared" si="33"/>
        <v>0</v>
      </c>
      <c r="S230" s="66">
        <f t="shared" si="34"/>
        <v>0</v>
      </c>
      <c r="T230" s="7">
        <f>($I230='Team Results'!$L$4)+0</f>
        <v>0</v>
      </c>
      <c r="U230" s="7">
        <f t="shared" si="35"/>
        <v>0</v>
      </c>
      <c r="V230" s="7">
        <f t="shared" si="36"/>
        <v>0</v>
      </c>
      <c r="W230" s="66">
        <f t="shared" si="37"/>
        <v>0</v>
      </c>
    </row>
    <row r="231" spans="1:23" ht="15">
      <c r="A231" s="5" t="str">
        <f t="shared" si="38"/>
        <v/>
      </c>
      <c r="B231" s="5" t="str">
        <f t="shared" si="39"/>
        <v/>
      </c>
      <c r="C231" s="5">
        <v>6</v>
      </c>
      <c r="D231" s="764"/>
      <c r="F231" s="529"/>
      <c r="G231" s="539">
        <f>IF('Form - Part 1'!$D$17="Yes",1,0)</f>
        <v>0</v>
      </c>
      <c r="H231" s="527">
        <v>21</v>
      </c>
      <c r="I231" s="561"/>
      <c r="J231" s="562"/>
      <c r="K231" s="567"/>
      <c r="L231" s="564"/>
      <c r="M231" s="563"/>
      <c r="N231" s="568"/>
      <c r="O231" s="570"/>
      <c r="P231" s="671">
        <f t="shared" si="31"/>
        <v>0</v>
      </c>
      <c r="Q231" s="63">
        <f t="shared" si="32"/>
        <v>0</v>
      </c>
      <c r="R231" s="62">
        <f t="shared" si="33"/>
        <v>0</v>
      </c>
      <c r="S231" s="66">
        <f t="shared" si="34"/>
        <v>0</v>
      </c>
      <c r="T231" s="7">
        <f>($I231='Team Results'!$L$4)+0</f>
        <v>0</v>
      </c>
      <c r="U231" s="7">
        <f t="shared" si="35"/>
        <v>0</v>
      </c>
      <c r="V231" s="7">
        <f t="shared" si="36"/>
        <v>0</v>
      </c>
      <c r="W231" s="66">
        <f t="shared" si="37"/>
        <v>0</v>
      </c>
    </row>
    <row r="232" spans="1:23" ht="15">
      <c r="A232" s="5" t="str">
        <f t="shared" si="38"/>
        <v/>
      </c>
      <c r="B232" s="5" t="str">
        <f t="shared" si="39"/>
        <v/>
      </c>
      <c r="C232" s="5">
        <v>6</v>
      </c>
      <c r="D232" s="764"/>
      <c r="F232" s="529"/>
      <c r="G232" s="539">
        <f>IF('Form - Part 1'!$D$17="Yes",1,0)</f>
        <v>0</v>
      </c>
      <c r="H232" s="527">
        <v>22</v>
      </c>
      <c r="I232" s="561"/>
      <c r="J232" s="562"/>
      <c r="K232" s="567"/>
      <c r="L232" s="564"/>
      <c r="M232" s="563"/>
      <c r="N232" s="568"/>
      <c r="O232" s="570"/>
      <c r="P232" s="671">
        <f t="shared" si="31"/>
        <v>0</v>
      </c>
      <c r="Q232" s="63">
        <f t="shared" si="32"/>
        <v>0</v>
      </c>
      <c r="R232" s="62">
        <f t="shared" si="33"/>
        <v>0</v>
      </c>
      <c r="S232" s="66">
        <f t="shared" si="34"/>
        <v>0</v>
      </c>
      <c r="T232" s="7">
        <f>($I232='Team Results'!$L$4)+0</f>
        <v>0</v>
      </c>
      <c r="U232" s="7">
        <f t="shared" si="35"/>
        <v>0</v>
      </c>
      <c r="V232" s="7">
        <f t="shared" si="36"/>
        <v>0</v>
      </c>
      <c r="W232" s="66">
        <f t="shared" si="37"/>
        <v>0</v>
      </c>
    </row>
    <row r="233" spans="1:23" ht="15">
      <c r="A233" s="5" t="str">
        <f t="shared" si="38"/>
        <v/>
      </c>
      <c r="B233" s="5" t="str">
        <f t="shared" si="39"/>
        <v/>
      </c>
      <c r="C233" s="5">
        <v>6</v>
      </c>
      <c r="D233" s="764"/>
      <c r="F233" s="529"/>
      <c r="G233" s="539">
        <f>IF('Form - Part 1'!$D$17="Yes",1,0)</f>
        <v>0</v>
      </c>
      <c r="H233" s="527">
        <v>23</v>
      </c>
      <c r="I233" s="561"/>
      <c r="J233" s="562"/>
      <c r="K233" s="567"/>
      <c r="L233" s="564"/>
      <c r="M233" s="563"/>
      <c r="N233" s="568"/>
      <c r="O233" s="570"/>
      <c r="P233" s="671">
        <f t="shared" si="31"/>
        <v>0</v>
      </c>
      <c r="Q233" s="63">
        <f t="shared" si="32"/>
        <v>0</v>
      </c>
      <c r="R233" s="62">
        <f t="shared" si="33"/>
        <v>0</v>
      </c>
      <c r="S233" s="66">
        <f t="shared" si="34"/>
        <v>0</v>
      </c>
      <c r="T233" s="7">
        <f>($I233='Team Results'!$L$4)+0</f>
        <v>0</v>
      </c>
      <c r="U233" s="7">
        <f t="shared" si="35"/>
        <v>0</v>
      </c>
      <c r="V233" s="7">
        <f t="shared" si="36"/>
        <v>0</v>
      </c>
      <c r="W233" s="66">
        <f t="shared" si="37"/>
        <v>0</v>
      </c>
    </row>
    <row r="234" spans="1:23" ht="15">
      <c r="A234" s="5" t="str">
        <f t="shared" si="38"/>
        <v/>
      </c>
      <c r="B234" s="5" t="str">
        <f t="shared" si="39"/>
        <v/>
      </c>
      <c r="C234" s="5">
        <v>6</v>
      </c>
      <c r="D234" s="764"/>
      <c r="F234" s="529"/>
      <c r="G234" s="539">
        <f>IF('Form - Part 1'!$D$17="Yes",1,0)</f>
        <v>0</v>
      </c>
      <c r="H234" s="527">
        <v>24</v>
      </c>
      <c r="I234" s="561"/>
      <c r="J234" s="562"/>
      <c r="K234" s="567"/>
      <c r="L234" s="564"/>
      <c r="M234" s="563"/>
      <c r="N234" s="568"/>
      <c r="O234" s="570"/>
      <c r="P234" s="671">
        <f t="shared" si="31"/>
        <v>0</v>
      </c>
      <c r="Q234" s="63">
        <f t="shared" si="32"/>
        <v>0</v>
      </c>
      <c r="R234" s="62">
        <f t="shared" si="33"/>
        <v>0</v>
      </c>
      <c r="S234" s="66">
        <f t="shared" si="34"/>
        <v>0</v>
      </c>
      <c r="T234" s="7">
        <f>($I234='Team Results'!$L$4)+0</f>
        <v>0</v>
      </c>
      <c r="U234" s="7">
        <f t="shared" si="35"/>
        <v>0</v>
      </c>
      <c r="V234" s="7">
        <f t="shared" si="36"/>
        <v>0</v>
      </c>
      <c r="W234" s="66">
        <f t="shared" si="37"/>
        <v>0</v>
      </c>
    </row>
    <row r="235" spans="1:23" ht="15">
      <c r="A235" s="5" t="str">
        <f t="shared" si="38"/>
        <v/>
      </c>
      <c r="B235" s="5" t="str">
        <f t="shared" si="39"/>
        <v/>
      </c>
      <c r="C235" s="5">
        <v>6</v>
      </c>
      <c r="D235" s="764"/>
      <c r="F235" s="529"/>
      <c r="G235" s="539">
        <f>IF('Form - Part 1'!$D$17="Yes",1,0)</f>
        <v>0</v>
      </c>
      <c r="H235" s="527">
        <v>25</v>
      </c>
      <c r="I235" s="561"/>
      <c r="J235" s="562"/>
      <c r="K235" s="567"/>
      <c r="L235" s="564"/>
      <c r="M235" s="563"/>
      <c r="N235" s="568"/>
      <c r="O235" s="570"/>
      <c r="P235" s="671">
        <f t="shared" si="31"/>
        <v>0</v>
      </c>
      <c r="Q235" s="63">
        <f t="shared" si="32"/>
        <v>0</v>
      </c>
      <c r="R235" s="62">
        <f t="shared" si="33"/>
        <v>0</v>
      </c>
      <c r="S235" s="66">
        <f t="shared" si="34"/>
        <v>0</v>
      </c>
      <c r="T235" s="7">
        <f>($I235='Team Results'!$L$4)+0</f>
        <v>0</v>
      </c>
      <c r="U235" s="7">
        <f t="shared" si="35"/>
        <v>0</v>
      </c>
      <c r="V235" s="7">
        <f t="shared" si="36"/>
        <v>0</v>
      </c>
      <c r="W235" s="66">
        <f t="shared" si="37"/>
        <v>0</v>
      </c>
    </row>
    <row r="236" spans="1:23" ht="15">
      <c r="A236" s="5" t="str">
        <f t="shared" si="38"/>
        <v/>
      </c>
      <c r="B236" s="5" t="str">
        <f t="shared" si="39"/>
        <v/>
      </c>
      <c r="C236" s="5">
        <v>6</v>
      </c>
      <c r="D236" s="764"/>
      <c r="F236" s="529"/>
      <c r="G236" s="539">
        <f>IF('Form - Part 1'!$D$17="Yes",1,0)</f>
        <v>0</v>
      </c>
      <c r="H236" s="527">
        <v>26</v>
      </c>
      <c r="I236" s="561"/>
      <c r="J236" s="562"/>
      <c r="K236" s="563"/>
      <c r="L236" s="564"/>
      <c r="M236" s="563"/>
      <c r="N236" s="565"/>
      <c r="O236" s="570"/>
      <c r="P236" s="671">
        <f t="shared" si="31"/>
        <v>0</v>
      </c>
      <c r="Q236" s="63">
        <f t="shared" si="32"/>
        <v>0</v>
      </c>
      <c r="R236" s="62">
        <f t="shared" si="33"/>
        <v>0</v>
      </c>
      <c r="S236" s="66">
        <f t="shared" si="34"/>
        <v>0</v>
      </c>
      <c r="T236" s="7">
        <f>($I236='Team Results'!$L$4)+0</f>
        <v>0</v>
      </c>
      <c r="U236" s="7">
        <f t="shared" si="35"/>
        <v>0</v>
      </c>
      <c r="V236" s="7">
        <f t="shared" si="36"/>
        <v>0</v>
      </c>
      <c r="W236" s="66">
        <f t="shared" si="37"/>
        <v>0</v>
      </c>
    </row>
    <row r="237" spans="1:23" ht="15">
      <c r="A237" s="5" t="str">
        <f t="shared" si="38"/>
        <v/>
      </c>
      <c r="B237" s="5" t="str">
        <f t="shared" si="39"/>
        <v/>
      </c>
      <c r="C237" s="5">
        <v>6</v>
      </c>
      <c r="D237" s="764"/>
      <c r="F237" s="529"/>
      <c r="G237" s="539">
        <f>IF('Form - Part 1'!$D$17="Yes",1,0)</f>
        <v>0</v>
      </c>
      <c r="H237" s="527">
        <v>27</v>
      </c>
      <c r="I237" s="561"/>
      <c r="J237" s="562"/>
      <c r="K237" s="563"/>
      <c r="L237" s="564"/>
      <c r="M237" s="563"/>
      <c r="N237" s="565"/>
      <c r="O237" s="570"/>
      <c r="P237" s="671">
        <f t="shared" si="31"/>
        <v>0</v>
      </c>
      <c r="Q237" s="63">
        <f t="shared" si="32"/>
        <v>0</v>
      </c>
      <c r="R237" s="62">
        <f t="shared" si="33"/>
        <v>0</v>
      </c>
      <c r="S237" s="66">
        <f t="shared" si="34"/>
        <v>0</v>
      </c>
      <c r="T237" s="7">
        <f>($I237='Team Results'!$L$4)+0</f>
        <v>0</v>
      </c>
      <c r="U237" s="7">
        <f t="shared" si="35"/>
        <v>0</v>
      </c>
      <c r="V237" s="7">
        <f t="shared" si="36"/>
        <v>0</v>
      </c>
      <c r="W237" s="66">
        <f t="shared" si="37"/>
        <v>0</v>
      </c>
    </row>
    <row r="238" spans="1:23" ht="15">
      <c r="A238" s="5" t="str">
        <f t="shared" si="38"/>
        <v/>
      </c>
      <c r="B238" s="5" t="str">
        <f t="shared" si="39"/>
        <v/>
      </c>
      <c r="C238" s="5">
        <v>6</v>
      </c>
      <c r="D238" s="764"/>
      <c r="F238" s="529"/>
      <c r="G238" s="539">
        <f>IF('Form - Part 1'!$D$17="Yes",1,0)</f>
        <v>0</v>
      </c>
      <c r="H238" s="527">
        <v>28</v>
      </c>
      <c r="I238" s="561"/>
      <c r="J238" s="562"/>
      <c r="K238" s="563"/>
      <c r="L238" s="564"/>
      <c r="M238" s="563"/>
      <c r="N238" s="565"/>
      <c r="O238" s="570"/>
      <c r="P238" s="671">
        <f t="shared" si="31"/>
        <v>0</v>
      </c>
      <c r="Q238" s="63">
        <f t="shared" si="32"/>
        <v>0</v>
      </c>
      <c r="R238" s="62">
        <f t="shared" si="33"/>
        <v>0</v>
      </c>
      <c r="S238" s="66">
        <f t="shared" si="34"/>
        <v>0</v>
      </c>
      <c r="T238" s="7">
        <f>($I238='Team Results'!$L$4)+0</f>
        <v>0</v>
      </c>
      <c r="U238" s="7">
        <f t="shared" si="35"/>
        <v>0</v>
      </c>
      <c r="V238" s="7">
        <f t="shared" si="36"/>
        <v>0</v>
      </c>
      <c r="W238" s="66">
        <f t="shared" si="37"/>
        <v>0</v>
      </c>
    </row>
    <row r="239" spans="1:23" ht="15">
      <c r="A239" s="5" t="str">
        <f t="shared" si="38"/>
        <v/>
      </c>
      <c r="B239" s="5" t="str">
        <f t="shared" si="39"/>
        <v/>
      </c>
      <c r="C239" s="5">
        <v>6</v>
      </c>
      <c r="D239" s="764"/>
      <c r="F239" s="529"/>
      <c r="G239" s="539">
        <f>IF('Form - Part 1'!$D$17="Yes",1,0)</f>
        <v>0</v>
      </c>
      <c r="H239" s="527">
        <v>29</v>
      </c>
      <c r="I239" s="561"/>
      <c r="J239" s="562"/>
      <c r="K239" s="563"/>
      <c r="L239" s="564"/>
      <c r="M239" s="563"/>
      <c r="N239" s="565"/>
      <c r="O239" s="570"/>
      <c r="P239" s="671">
        <f t="shared" si="31"/>
        <v>0</v>
      </c>
      <c r="Q239" s="63">
        <f t="shared" si="32"/>
        <v>0</v>
      </c>
      <c r="R239" s="62">
        <f t="shared" si="33"/>
        <v>0</v>
      </c>
      <c r="S239" s="66">
        <f t="shared" si="34"/>
        <v>0</v>
      </c>
      <c r="T239" s="7">
        <f>($I239='Team Results'!$L$4)+0</f>
        <v>0</v>
      </c>
      <c r="U239" s="7">
        <f t="shared" si="35"/>
        <v>0</v>
      </c>
      <c r="V239" s="7">
        <f t="shared" si="36"/>
        <v>0</v>
      </c>
      <c r="W239" s="66">
        <f t="shared" si="37"/>
        <v>0</v>
      </c>
    </row>
    <row r="240" spans="1:23" ht="15">
      <c r="A240" s="5" t="str">
        <f t="shared" si="38"/>
        <v/>
      </c>
      <c r="B240" s="5" t="str">
        <f t="shared" si="39"/>
        <v/>
      </c>
      <c r="C240" s="5">
        <v>6</v>
      </c>
      <c r="D240" s="764"/>
      <c r="F240" s="529"/>
      <c r="G240" s="539">
        <f>IF('Form - Part 1'!$D$17="Yes",1,0)</f>
        <v>0</v>
      </c>
      <c r="H240" s="527">
        <v>30</v>
      </c>
      <c r="I240" s="561"/>
      <c r="J240" s="562"/>
      <c r="K240" s="567"/>
      <c r="L240" s="564"/>
      <c r="M240" s="563"/>
      <c r="N240" s="568"/>
      <c r="O240" s="570"/>
      <c r="P240" s="671">
        <f t="shared" si="31"/>
        <v>0</v>
      </c>
      <c r="Q240" s="63">
        <f t="shared" si="32"/>
        <v>0</v>
      </c>
      <c r="R240" s="62">
        <f t="shared" si="33"/>
        <v>0</v>
      </c>
      <c r="S240" s="66">
        <f t="shared" si="34"/>
        <v>0</v>
      </c>
      <c r="T240" s="7">
        <f>($I240='Team Results'!$L$4)+0</f>
        <v>0</v>
      </c>
      <c r="U240" s="7">
        <f t="shared" si="35"/>
        <v>0</v>
      </c>
      <c r="V240" s="7">
        <f t="shared" si="36"/>
        <v>0</v>
      </c>
      <c r="W240" s="66">
        <f t="shared" si="37"/>
        <v>0</v>
      </c>
    </row>
    <row r="241" spans="1:52" ht="15">
      <c r="A241" s="5" t="str">
        <f t="shared" si="38"/>
        <v/>
      </c>
      <c r="B241" s="5" t="str">
        <f t="shared" si="39"/>
        <v/>
      </c>
      <c r="C241" s="5">
        <v>6</v>
      </c>
      <c r="D241" s="764"/>
      <c r="F241" s="529"/>
      <c r="G241" s="539">
        <f>IF('Form - Part 1'!$D$17="Yes",1,0)</f>
        <v>0</v>
      </c>
      <c r="H241" s="527">
        <v>31</v>
      </c>
      <c r="I241" s="561"/>
      <c r="J241" s="562"/>
      <c r="K241" s="567"/>
      <c r="L241" s="564"/>
      <c r="M241" s="563"/>
      <c r="N241" s="568"/>
      <c r="O241" s="570"/>
      <c r="P241" s="671">
        <f t="shared" si="31"/>
        <v>0</v>
      </c>
      <c r="Q241" s="63">
        <f t="shared" si="32"/>
        <v>0</v>
      </c>
      <c r="R241" s="62">
        <f t="shared" si="33"/>
        <v>0</v>
      </c>
      <c r="S241" s="66">
        <f t="shared" si="34"/>
        <v>0</v>
      </c>
      <c r="T241" s="7">
        <f>($I241='Team Results'!$L$4)+0</f>
        <v>0</v>
      </c>
      <c r="U241" s="7">
        <f t="shared" si="35"/>
        <v>0</v>
      </c>
      <c r="V241" s="7">
        <f t="shared" si="36"/>
        <v>0</v>
      </c>
      <c r="W241" s="66">
        <f t="shared" si="37"/>
        <v>0</v>
      </c>
    </row>
    <row r="242" spans="1:52" ht="15">
      <c r="A242" s="5" t="str">
        <f t="shared" si="38"/>
        <v/>
      </c>
      <c r="B242" s="5" t="str">
        <f t="shared" si="39"/>
        <v/>
      </c>
      <c r="C242" s="5">
        <v>6</v>
      </c>
      <c r="D242" s="764"/>
      <c r="F242" s="529"/>
      <c r="G242" s="539">
        <f>IF('Form - Part 1'!$D$17="Yes",1,0)</f>
        <v>0</v>
      </c>
      <c r="H242" s="527">
        <v>32</v>
      </c>
      <c r="I242" s="561"/>
      <c r="J242" s="562"/>
      <c r="K242" s="567"/>
      <c r="L242" s="564"/>
      <c r="M242" s="563"/>
      <c r="N242" s="568"/>
      <c r="O242" s="570"/>
      <c r="P242" s="671">
        <f t="shared" si="31"/>
        <v>0</v>
      </c>
      <c r="Q242" s="63">
        <f t="shared" si="32"/>
        <v>0</v>
      </c>
      <c r="R242" s="62">
        <f t="shared" si="33"/>
        <v>0</v>
      </c>
      <c r="S242" s="66">
        <f t="shared" si="34"/>
        <v>0</v>
      </c>
      <c r="T242" s="7">
        <f>($I242='Team Results'!$L$4)+0</f>
        <v>0</v>
      </c>
      <c r="U242" s="7">
        <f t="shared" si="35"/>
        <v>0</v>
      </c>
      <c r="V242" s="7">
        <f t="shared" si="36"/>
        <v>0</v>
      </c>
      <c r="W242" s="66">
        <f t="shared" si="37"/>
        <v>0</v>
      </c>
    </row>
    <row r="243" spans="1:52" ht="15">
      <c r="A243" s="5" t="str">
        <f t="shared" si="38"/>
        <v/>
      </c>
      <c r="B243" s="5" t="str">
        <f t="shared" si="39"/>
        <v/>
      </c>
      <c r="C243" s="5">
        <v>6</v>
      </c>
      <c r="D243" s="764"/>
      <c r="F243" s="529"/>
      <c r="G243" s="539">
        <f>IF('Form - Part 1'!$D$17="Yes",1,0)</f>
        <v>0</v>
      </c>
      <c r="H243" s="527">
        <v>33</v>
      </c>
      <c r="I243" s="561"/>
      <c r="J243" s="562"/>
      <c r="K243" s="567"/>
      <c r="L243" s="564"/>
      <c r="M243" s="563"/>
      <c r="N243" s="568"/>
      <c r="O243" s="570"/>
      <c r="P243" s="671">
        <f t="shared" si="31"/>
        <v>0</v>
      </c>
      <c r="Q243" s="63">
        <f t="shared" si="32"/>
        <v>0</v>
      </c>
      <c r="R243" s="62">
        <f t="shared" si="33"/>
        <v>0</v>
      </c>
      <c r="S243" s="66">
        <f t="shared" si="34"/>
        <v>0</v>
      </c>
      <c r="T243" s="7">
        <f>($I243='Team Results'!$L$4)+0</f>
        <v>0</v>
      </c>
      <c r="U243" s="7">
        <f t="shared" si="35"/>
        <v>0</v>
      </c>
      <c r="V243" s="7">
        <f t="shared" si="36"/>
        <v>0</v>
      </c>
      <c r="W243" s="66">
        <f t="shared" si="37"/>
        <v>0</v>
      </c>
    </row>
    <row r="244" spans="1:52" ht="15">
      <c r="A244" s="5" t="str">
        <f t="shared" si="38"/>
        <v/>
      </c>
      <c r="B244" s="5" t="str">
        <f t="shared" si="39"/>
        <v/>
      </c>
      <c r="C244" s="5">
        <v>6</v>
      </c>
      <c r="D244" s="764"/>
      <c r="F244" s="529"/>
      <c r="G244" s="539">
        <f>IF('Form - Part 1'!$D$17="Yes",1,0)</f>
        <v>0</v>
      </c>
      <c r="H244" s="527">
        <v>34</v>
      </c>
      <c r="I244" s="561"/>
      <c r="J244" s="562"/>
      <c r="K244" s="567"/>
      <c r="L244" s="564"/>
      <c r="M244" s="563"/>
      <c r="N244" s="568"/>
      <c r="O244" s="570"/>
      <c r="P244" s="671">
        <f t="shared" si="31"/>
        <v>0</v>
      </c>
      <c r="Q244" s="63">
        <f t="shared" si="32"/>
        <v>0</v>
      </c>
      <c r="R244" s="62">
        <f t="shared" si="33"/>
        <v>0</v>
      </c>
      <c r="S244" s="66">
        <f t="shared" si="34"/>
        <v>0</v>
      </c>
      <c r="T244" s="7">
        <f>($I244='Team Results'!$L$4)+0</f>
        <v>0</v>
      </c>
      <c r="U244" s="7">
        <f t="shared" si="35"/>
        <v>0</v>
      </c>
      <c r="V244" s="7">
        <f t="shared" si="36"/>
        <v>0</v>
      </c>
      <c r="W244" s="66">
        <f t="shared" si="37"/>
        <v>0</v>
      </c>
    </row>
    <row r="245" spans="1:52" ht="15">
      <c r="A245" s="5" t="str">
        <f t="shared" si="38"/>
        <v/>
      </c>
      <c r="B245" s="5" t="str">
        <f t="shared" si="39"/>
        <v/>
      </c>
      <c r="C245" s="5">
        <v>6</v>
      </c>
      <c r="D245" s="764"/>
      <c r="F245" s="529"/>
      <c r="G245" s="539">
        <f>IF('Form - Part 1'!$D$17="Yes",1,0)</f>
        <v>0</v>
      </c>
      <c r="H245" s="527">
        <v>35</v>
      </c>
      <c r="I245" s="561"/>
      <c r="J245" s="562"/>
      <c r="K245" s="567"/>
      <c r="L245" s="564"/>
      <c r="M245" s="563"/>
      <c r="N245" s="568"/>
      <c r="O245" s="570"/>
      <c r="P245" s="671">
        <f t="shared" si="31"/>
        <v>0</v>
      </c>
      <c r="Q245" s="63">
        <f t="shared" si="32"/>
        <v>0</v>
      </c>
      <c r="R245" s="62">
        <f t="shared" si="33"/>
        <v>0</v>
      </c>
      <c r="S245" s="66">
        <f t="shared" si="34"/>
        <v>0</v>
      </c>
      <c r="T245" s="7">
        <f>($I245='Team Results'!$L$4)+0</f>
        <v>0</v>
      </c>
      <c r="U245" s="7">
        <f t="shared" si="35"/>
        <v>0</v>
      </c>
      <c r="V245" s="7">
        <f t="shared" si="36"/>
        <v>0</v>
      </c>
      <c r="W245" s="66">
        <f t="shared" si="37"/>
        <v>0</v>
      </c>
    </row>
    <row r="246" spans="1:52" ht="15">
      <c r="A246" s="5" t="str">
        <f t="shared" si="38"/>
        <v/>
      </c>
      <c r="B246" s="5" t="str">
        <f t="shared" si="39"/>
        <v/>
      </c>
      <c r="C246" s="5">
        <v>6</v>
      </c>
      <c r="D246" s="764"/>
      <c r="F246" s="529"/>
      <c r="G246" s="539">
        <f>IF('Form - Part 1'!$D$17="Yes",1,0)</f>
        <v>0</v>
      </c>
      <c r="H246" s="527">
        <v>36</v>
      </c>
      <c r="I246" s="561"/>
      <c r="J246" s="562"/>
      <c r="K246" s="567"/>
      <c r="L246" s="564"/>
      <c r="M246" s="563"/>
      <c r="N246" s="568"/>
      <c r="O246" s="570"/>
      <c r="P246" s="671">
        <f t="shared" si="31"/>
        <v>0</v>
      </c>
      <c r="Q246" s="63">
        <f t="shared" si="32"/>
        <v>0</v>
      </c>
      <c r="R246" s="62">
        <f t="shared" si="33"/>
        <v>0</v>
      </c>
      <c r="S246" s="66">
        <f t="shared" si="34"/>
        <v>0</v>
      </c>
      <c r="T246" s="7">
        <f>($I246='Team Results'!$L$4)+0</f>
        <v>0</v>
      </c>
      <c r="U246" s="7">
        <f t="shared" si="35"/>
        <v>0</v>
      </c>
      <c r="V246" s="7">
        <f t="shared" si="36"/>
        <v>0</v>
      </c>
      <c r="W246" s="66">
        <f t="shared" si="37"/>
        <v>0</v>
      </c>
    </row>
    <row r="247" spans="1:52" ht="15">
      <c r="A247" s="5" t="str">
        <f t="shared" si="38"/>
        <v/>
      </c>
      <c r="B247" s="5" t="str">
        <f t="shared" si="39"/>
        <v/>
      </c>
      <c r="C247" s="5">
        <v>6</v>
      </c>
      <c r="D247" s="764"/>
      <c r="F247" s="529"/>
      <c r="G247" s="539">
        <f>IF('Form - Part 1'!$D$17="Yes",1,0)</f>
        <v>0</v>
      </c>
      <c r="H247" s="527">
        <v>37</v>
      </c>
      <c r="I247" s="561"/>
      <c r="J247" s="562"/>
      <c r="K247" s="567"/>
      <c r="L247" s="564"/>
      <c r="M247" s="563"/>
      <c r="N247" s="568"/>
      <c r="O247" s="570"/>
      <c r="P247" s="671">
        <f t="shared" si="31"/>
        <v>0</v>
      </c>
      <c r="Q247" s="63">
        <f t="shared" si="32"/>
        <v>0</v>
      </c>
      <c r="R247" s="62">
        <f t="shared" si="33"/>
        <v>0</v>
      </c>
      <c r="S247" s="66">
        <f t="shared" si="34"/>
        <v>0</v>
      </c>
      <c r="T247" s="7">
        <f>($I247='Team Results'!$L$4)+0</f>
        <v>0</v>
      </c>
      <c r="U247" s="7">
        <f t="shared" si="35"/>
        <v>0</v>
      </c>
      <c r="V247" s="7">
        <f t="shared" si="36"/>
        <v>0</v>
      </c>
      <c r="W247" s="66">
        <f t="shared" si="37"/>
        <v>0</v>
      </c>
    </row>
    <row r="248" spans="1:52" ht="15">
      <c r="A248" s="5" t="str">
        <f t="shared" si="38"/>
        <v/>
      </c>
      <c r="B248" s="5" t="str">
        <f t="shared" si="39"/>
        <v/>
      </c>
      <c r="C248" s="5">
        <v>6</v>
      </c>
      <c r="D248" s="764"/>
      <c r="F248" s="529"/>
      <c r="G248" s="539">
        <f>IF('Form - Part 1'!$D$17="Yes",1,0)</f>
        <v>0</v>
      </c>
      <c r="H248" s="527">
        <v>38</v>
      </c>
      <c r="I248" s="561"/>
      <c r="J248" s="562"/>
      <c r="K248" s="567"/>
      <c r="L248" s="564"/>
      <c r="M248" s="563"/>
      <c r="N248" s="568"/>
      <c r="O248" s="570"/>
      <c r="P248" s="671">
        <f t="shared" si="31"/>
        <v>0</v>
      </c>
      <c r="Q248" s="63">
        <f t="shared" si="32"/>
        <v>0</v>
      </c>
      <c r="R248" s="62">
        <f t="shared" si="33"/>
        <v>0</v>
      </c>
      <c r="S248" s="66">
        <f t="shared" si="34"/>
        <v>0</v>
      </c>
      <c r="T248" s="7">
        <f>($I248='Team Results'!$L$4)+0</f>
        <v>0</v>
      </c>
      <c r="U248" s="7">
        <f t="shared" si="35"/>
        <v>0</v>
      </c>
      <c r="V248" s="7">
        <f t="shared" si="36"/>
        <v>0</v>
      </c>
      <c r="W248" s="66">
        <f t="shared" si="37"/>
        <v>0</v>
      </c>
    </row>
    <row r="249" spans="1:52" ht="15">
      <c r="A249" s="5" t="str">
        <f t="shared" si="38"/>
        <v/>
      </c>
      <c r="B249" s="5" t="str">
        <f t="shared" si="39"/>
        <v/>
      </c>
      <c r="C249" s="5">
        <v>6</v>
      </c>
      <c r="D249" s="764"/>
      <c r="F249" s="529"/>
      <c r="G249" s="539">
        <f>IF('Form - Part 1'!$D$17="Yes",1,0)</f>
        <v>0</v>
      </c>
      <c r="H249" s="527">
        <v>39</v>
      </c>
      <c r="I249" s="561"/>
      <c r="J249" s="562"/>
      <c r="K249" s="563"/>
      <c r="L249" s="564"/>
      <c r="M249" s="563"/>
      <c r="N249" s="565"/>
      <c r="O249" s="570"/>
      <c r="P249" s="671">
        <f t="shared" si="31"/>
        <v>0</v>
      </c>
      <c r="Q249" s="63">
        <f t="shared" si="32"/>
        <v>0</v>
      </c>
      <c r="R249" s="62">
        <f t="shared" si="33"/>
        <v>0</v>
      </c>
      <c r="S249" s="66">
        <f t="shared" si="34"/>
        <v>0</v>
      </c>
      <c r="T249" s="7">
        <f>($I249='Team Results'!$L$4)+0</f>
        <v>0</v>
      </c>
      <c r="U249" s="7">
        <f t="shared" si="35"/>
        <v>0</v>
      </c>
      <c r="V249" s="7">
        <f t="shared" si="36"/>
        <v>0</v>
      </c>
      <c r="W249" s="66">
        <f t="shared" si="37"/>
        <v>0</v>
      </c>
    </row>
    <row r="250" spans="1:52" s="5" customFormat="1" ht="15">
      <c r="A250" s="5" t="str">
        <f t="shared" si="38"/>
        <v/>
      </c>
      <c r="B250" s="5" t="str">
        <f t="shared" si="39"/>
        <v/>
      </c>
      <c r="C250" s="5">
        <v>6</v>
      </c>
      <c r="D250" s="765"/>
      <c r="E250" s="536"/>
      <c r="F250" s="529"/>
      <c r="G250" s="539">
        <f>IF('Form - Part 1'!$D$17="Yes",1,0)</f>
        <v>0</v>
      </c>
      <c r="H250" s="537">
        <v>40</v>
      </c>
      <c r="I250" s="579"/>
      <c r="J250" s="580"/>
      <c r="K250" s="583"/>
      <c r="L250" s="582"/>
      <c r="M250" s="583"/>
      <c r="N250" s="584"/>
      <c r="O250" s="585"/>
      <c r="P250" s="671">
        <f t="shared" si="31"/>
        <v>0</v>
      </c>
      <c r="Q250" s="63">
        <f t="shared" si="32"/>
        <v>0</v>
      </c>
      <c r="R250" s="62">
        <f t="shared" si="33"/>
        <v>0</v>
      </c>
      <c r="S250" s="66">
        <f t="shared" si="34"/>
        <v>0</v>
      </c>
      <c r="T250" s="7">
        <f>($I250='Team Results'!$L$4)+0</f>
        <v>0</v>
      </c>
      <c r="U250" s="7">
        <f t="shared" si="35"/>
        <v>0</v>
      </c>
      <c r="V250" s="7">
        <f t="shared" si="36"/>
        <v>0</v>
      </c>
      <c r="W250" s="66">
        <f t="shared" si="37"/>
        <v>0</v>
      </c>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row>
    <row r="251" spans="1:52" s="241" customFormat="1">
      <c r="D251" s="298"/>
      <c r="E251" s="299"/>
      <c r="F251" s="300"/>
      <c r="G251" s="300"/>
      <c r="I251" s="242"/>
      <c r="J251" s="242"/>
      <c r="K251" s="242"/>
      <c r="L251" s="242"/>
      <c r="M251" s="242"/>
      <c r="N251" s="242"/>
      <c r="O251" s="243"/>
      <c r="P251" s="671">
        <f t="shared" si="31"/>
        <v>0</v>
      </c>
      <c r="Q251" s="63">
        <f t="shared" si="32"/>
        <v>0</v>
      </c>
      <c r="R251" s="62">
        <f t="shared" si="33"/>
        <v>0</v>
      </c>
      <c r="S251" s="66">
        <f t="shared" si="34"/>
        <v>0</v>
      </c>
      <c r="T251" s="7">
        <f>($I251='Team Results'!$L$4)+0</f>
        <v>0</v>
      </c>
      <c r="U251" s="7">
        <f t="shared" si="35"/>
        <v>0</v>
      </c>
      <c r="V251" s="7">
        <f t="shared" si="36"/>
        <v>0</v>
      </c>
      <c r="W251" s="66">
        <f t="shared" si="37"/>
        <v>0</v>
      </c>
    </row>
    <row r="252" spans="1:52" ht="15">
      <c r="A252" s="5" t="str">
        <f>IF(ISERROR(MONTH($E$252)),"",MONTH($E$252))</f>
        <v/>
      </c>
      <c r="B252" s="5" t="str">
        <f>IF(ISERROR(WEEKNUM($E$252)),"",WEEKNUM($E$252))</f>
        <v/>
      </c>
      <c r="C252" s="5">
        <v>7</v>
      </c>
      <c r="D252" s="763">
        <v>7</v>
      </c>
      <c r="E252" s="538" t="str">
        <f>IF(ISBLANK('Form - Part 1'!B18),"",'Form - Part 1'!B18)</f>
        <v/>
      </c>
      <c r="F252" s="539" t="str">
        <f>IF(ISBLANK('Form - Part 1'!C18),"0",'Form - Part 1'!C18)</f>
        <v>0</v>
      </c>
      <c r="G252" s="539">
        <f>IF('Form - Part 1'!$D$18="Yes",1,0)</f>
        <v>0</v>
      </c>
      <c r="H252" s="540">
        <v>1</v>
      </c>
      <c r="I252" s="586"/>
      <c r="J252" s="587"/>
      <c r="K252" s="588"/>
      <c r="L252" s="589"/>
      <c r="M252" s="588"/>
      <c r="N252" s="590"/>
      <c r="O252" s="591"/>
      <c r="P252" s="671">
        <f t="shared" si="31"/>
        <v>0</v>
      </c>
      <c r="Q252" s="63">
        <f t="shared" si="32"/>
        <v>0</v>
      </c>
      <c r="R252" s="62">
        <f t="shared" si="33"/>
        <v>0</v>
      </c>
      <c r="S252" s="66">
        <f t="shared" si="34"/>
        <v>0</v>
      </c>
      <c r="T252" s="7">
        <f>($I252='Team Results'!$L$4)+0</f>
        <v>0</v>
      </c>
      <c r="U252" s="7">
        <f t="shared" si="35"/>
        <v>0</v>
      </c>
      <c r="V252" s="7">
        <f t="shared" si="36"/>
        <v>0</v>
      </c>
      <c r="W252" s="66">
        <f t="shared" si="37"/>
        <v>0</v>
      </c>
    </row>
    <row r="253" spans="1:52" ht="15">
      <c r="A253" s="5" t="str">
        <f t="shared" ref="A253:A291" si="40">IF(ISERROR(MONTH($E$252)),"",MONTH($E$252))</f>
        <v/>
      </c>
      <c r="B253" s="5" t="str">
        <f t="shared" ref="B253:B291" si="41">IF(ISERROR(WEEKNUM($E$252)),"",WEEKNUM($E$252))</f>
        <v/>
      </c>
      <c r="C253" s="5">
        <v>7</v>
      </c>
      <c r="D253" s="764"/>
      <c r="F253" s="529"/>
      <c r="G253" s="539">
        <f>IF('Form - Part 1'!$D$18="Yes",1,0)</f>
        <v>0</v>
      </c>
      <c r="H253" s="527">
        <v>2</v>
      </c>
      <c r="I253" s="561"/>
      <c r="J253" s="562"/>
      <c r="K253" s="567"/>
      <c r="L253" s="564"/>
      <c r="M253" s="563"/>
      <c r="N253" s="568"/>
      <c r="O253" s="570"/>
      <c r="P253" s="671">
        <f t="shared" si="31"/>
        <v>0</v>
      </c>
      <c r="Q253" s="63">
        <f t="shared" si="32"/>
        <v>0</v>
      </c>
      <c r="R253" s="62">
        <f t="shared" si="33"/>
        <v>0</v>
      </c>
      <c r="S253" s="66">
        <f t="shared" si="34"/>
        <v>0</v>
      </c>
      <c r="T253" s="7">
        <f>($I253='Team Results'!$L$4)+0</f>
        <v>0</v>
      </c>
      <c r="U253" s="7">
        <f t="shared" si="35"/>
        <v>0</v>
      </c>
      <c r="V253" s="7">
        <f t="shared" si="36"/>
        <v>0</v>
      </c>
      <c r="W253" s="66">
        <f t="shared" si="37"/>
        <v>0</v>
      </c>
    </row>
    <row r="254" spans="1:52" ht="15">
      <c r="A254" s="5" t="str">
        <f t="shared" si="40"/>
        <v/>
      </c>
      <c r="B254" s="5" t="str">
        <f t="shared" si="41"/>
        <v/>
      </c>
      <c r="C254" s="5">
        <v>7</v>
      </c>
      <c r="D254" s="764"/>
      <c r="F254" s="529"/>
      <c r="G254" s="539">
        <f>IF('Form - Part 1'!$D$18="Yes",1,0)</f>
        <v>0</v>
      </c>
      <c r="H254" s="527">
        <v>3</v>
      </c>
      <c r="I254" s="561"/>
      <c r="J254" s="562"/>
      <c r="K254" s="567"/>
      <c r="L254" s="564"/>
      <c r="M254" s="563"/>
      <c r="N254" s="568"/>
      <c r="O254" s="570"/>
      <c r="P254" s="671">
        <f t="shared" si="31"/>
        <v>0</v>
      </c>
      <c r="Q254" s="63">
        <f t="shared" si="32"/>
        <v>0</v>
      </c>
      <c r="R254" s="62">
        <f t="shared" si="33"/>
        <v>0</v>
      </c>
      <c r="S254" s="66">
        <f t="shared" si="34"/>
        <v>0</v>
      </c>
      <c r="T254" s="7">
        <f>($I254='Team Results'!$L$4)+0</f>
        <v>0</v>
      </c>
      <c r="U254" s="7">
        <f t="shared" si="35"/>
        <v>0</v>
      </c>
      <c r="V254" s="7">
        <f t="shared" si="36"/>
        <v>0</v>
      </c>
      <c r="W254" s="66">
        <f t="shared" si="37"/>
        <v>0</v>
      </c>
    </row>
    <row r="255" spans="1:52" ht="15">
      <c r="A255" s="5" t="str">
        <f t="shared" si="40"/>
        <v/>
      </c>
      <c r="B255" s="5" t="str">
        <f t="shared" si="41"/>
        <v/>
      </c>
      <c r="C255" s="5">
        <v>7</v>
      </c>
      <c r="D255" s="764"/>
      <c r="F255" s="529"/>
      <c r="G255" s="539">
        <f>IF('Form - Part 1'!$D$18="Yes",1,0)</f>
        <v>0</v>
      </c>
      <c r="H255" s="527">
        <v>4</v>
      </c>
      <c r="I255" s="561"/>
      <c r="J255" s="562"/>
      <c r="K255" s="563"/>
      <c r="L255" s="564"/>
      <c r="M255" s="563"/>
      <c r="N255" s="565"/>
      <c r="O255" s="570"/>
      <c r="P255" s="671">
        <f t="shared" si="31"/>
        <v>0</v>
      </c>
      <c r="Q255" s="63">
        <f t="shared" si="32"/>
        <v>0</v>
      </c>
      <c r="R255" s="62">
        <f t="shared" si="33"/>
        <v>0</v>
      </c>
      <c r="S255" s="66">
        <f t="shared" si="34"/>
        <v>0</v>
      </c>
      <c r="T255" s="7">
        <f>($I255='Team Results'!$L$4)+0</f>
        <v>0</v>
      </c>
      <c r="U255" s="7">
        <f t="shared" si="35"/>
        <v>0</v>
      </c>
      <c r="V255" s="7">
        <f t="shared" si="36"/>
        <v>0</v>
      </c>
      <c r="W255" s="66">
        <f t="shared" si="37"/>
        <v>0</v>
      </c>
    </row>
    <row r="256" spans="1:52" ht="15">
      <c r="A256" s="5" t="str">
        <f t="shared" si="40"/>
        <v/>
      </c>
      <c r="B256" s="5" t="str">
        <f t="shared" si="41"/>
        <v/>
      </c>
      <c r="C256" s="5">
        <v>7</v>
      </c>
      <c r="D256" s="764"/>
      <c r="F256" s="529"/>
      <c r="G256" s="539">
        <f>IF('Form - Part 1'!$D$18="Yes",1,0)</f>
        <v>0</v>
      </c>
      <c r="H256" s="527">
        <v>5</v>
      </c>
      <c r="I256" s="561"/>
      <c r="J256" s="562"/>
      <c r="K256" s="563"/>
      <c r="L256" s="564"/>
      <c r="M256" s="563"/>
      <c r="N256" s="565"/>
      <c r="O256" s="570"/>
      <c r="P256" s="671">
        <f t="shared" si="31"/>
        <v>0</v>
      </c>
      <c r="Q256" s="63">
        <f t="shared" si="32"/>
        <v>0</v>
      </c>
      <c r="R256" s="62">
        <f t="shared" si="33"/>
        <v>0</v>
      </c>
      <c r="S256" s="66">
        <f t="shared" si="34"/>
        <v>0</v>
      </c>
      <c r="T256" s="7">
        <f>($I256='Team Results'!$L$4)+0</f>
        <v>0</v>
      </c>
      <c r="U256" s="7">
        <f t="shared" si="35"/>
        <v>0</v>
      </c>
      <c r="V256" s="7">
        <f t="shared" si="36"/>
        <v>0</v>
      </c>
      <c r="W256" s="66">
        <f t="shared" si="37"/>
        <v>0</v>
      </c>
    </row>
    <row r="257" spans="1:23" ht="15">
      <c r="A257" s="5" t="str">
        <f t="shared" si="40"/>
        <v/>
      </c>
      <c r="B257" s="5" t="str">
        <f t="shared" si="41"/>
        <v/>
      </c>
      <c r="C257" s="5">
        <v>7</v>
      </c>
      <c r="D257" s="764"/>
      <c r="F257" s="529"/>
      <c r="G257" s="539">
        <f>IF('Form - Part 1'!$D$18="Yes",1,0)</f>
        <v>0</v>
      </c>
      <c r="H257" s="527">
        <v>6</v>
      </c>
      <c r="I257" s="561"/>
      <c r="J257" s="562"/>
      <c r="K257" s="563"/>
      <c r="L257" s="564"/>
      <c r="M257" s="563"/>
      <c r="N257" s="565"/>
      <c r="O257" s="570"/>
      <c r="P257" s="671">
        <f t="shared" si="31"/>
        <v>0</v>
      </c>
      <c r="Q257" s="63">
        <f t="shared" si="32"/>
        <v>0</v>
      </c>
      <c r="R257" s="62">
        <f t="shared" si="33"/>
        <v>0</v>
      </c>
      <c r="S257" s="66">
        <f t="shared" si="34"/>
        <v>0</v>
      </c>
      <c r="T257" s="7">
        <f>($I257='Team Results'!$L$4)+0</f>
        <v>0</v>
      </c>
      <c r="U257" s="7">
        <f t="shared" si="35"/>
        <v>0</v>
      </c>
      <c r="V257" s="7">
        <f t="shared" si="36"/>
        <v>0</v>
      </c>
      <c r="W257" s="66">
        <f t="shared" si="37"/>
        <v>0</v>
      </c>
    </row>
    <row r="258" spans="1:23" ht="15">
      <c r="A258" s="5" t="str">
        <f t="shared" si="40"/>
        <v/>
      </c>
      <c r="B258" s="5" t="str">
        <f t="shared" si="41"/>
        <v/>
      </c>
      <c r="C258" s="5">
        <v>7</v>
      </c>
      <c r="D258" s="764"/>
      <c r="F258" s="529"/>
      <c r="G258" s="539">
        <f>IF('Form - Part 1'!$D$18="Yes",1,0)</f>
        <v>0</v>
      </c>
      <c r="H258" s="527">
        <v>7</v>
      </c>
      <c r="I258" s="561"/>
      <c r="J258" s="562"/>
      <c r="K258" s="567"/>
      <c r="L258" s="564"/>
      <c r="M258" s="563"/>
      <c r="N258" s="568"/>
      <c r="O258" s="570"/>
      <c r="P258" s="671">
        <f t="shared" si="31"/>
        <v>0</v>
      </c>
      <c r="Q258" s="63">
        <f t="shared" si="32"/>
        <v>0</v>
      </c>
      <c r="R258" s="62">
        <f t="shared" si="33"/>
        <v>0</v>
      </c>
      <c r="S258" s="66">
        <f t="shared" si="34"/>
        <v>0</v>
      </c>
      <c r="T258" s="7">
        <f>($I258='Team Results'!$L$4)+0</f>
        <v>0</v>
      </c>
      <c r="U258" s="7">
        <f t="shared" si="35"/>
        <v>0</v>
      </c>
      <c r="V258" s="7">
        <f t="shared" si="36"/>
        <v>0</v>
      </c>
      <c r="W258" s="66">
        <f t="shared" si="37"/>
        <v>0</v>
      </c>
    </row>
    <row r="259" spans="1:23" ht="15">
      <c r="A259" s="5" t="str">
        <f t="shared" si="40"/>
        <v/>
      </c>
      <c r="B259" s="5" t="str">
        <f t="shared" si="41"/>
        <v/>
      </c>
      <c r="C259" s="5">
        <v>7</v>
      </c>
      <c r="D259" s="764"/>
      <c r="F259" s="529"/>
      <c r="G259" s="539">
        <f>IF('Form - Part 1'!$D$18="Yes",1,0)</f>
        <v>0</v>
      </c>
      <c r="H259" s="527">
        <v>8</v>
      </c>
      <c r="I259" s="561"/>
      <c r="J259" s="562"/>
      <c r="K259" s="567"/>
      <c r="L259" s="564"/>
      <c r="M259" s="563"/>
      <c r="N259" s="568"/>
      <c r="O259" s="570"/>
      <c r="P259" s="671">
        <f t="shared" si="31"/>
        <v>0</v>
      </c>
      <c r="Q259" s="63">
        <f t="shared" si="32"/>
        <v>0</v>
      </c>
      <c r="R259" s="62">
        <f t="shared" si="33"/>
        <v>0</v>
      </c>
      <c r="S259" s="66">
        <f t="shared" si="34"/>
        <v>0</v>
      </c>
      <c r="T259" s="7">
        <f>($I259='Team Results'!$L$4)+0</f>
        <v>0</v>
      </c>
      <c r="U259" s="7">
        <f t="shared" si="35"/>
        <v>0</v>
      </c>
      <c r="V259" s="7">
        <f t="shared" si="36"/>
        <v>0</v>
      </c>
      <c r="W259" s="66">
        <f t="shared" si="37"/>
        <v>0</v>
      </c>
    </row>
    <row r="260" spans="1:23" ht="15">
      <c r="A260" s="5" t="str">
        <f t="shared" si="40"/>
        <v/>
      </c>
      <c r="B260" s="5" t="str">
        <f t="shared" si="41"/>
        <v/>
      </c>
      <c r="C260" s="5">
        <v>7</v>
      </c>
      <c r="D260" s="764"/>
      <c r="F260" s="529"/>
      <c r="G260" s="539">
        <f>IF('Form - Part 1'!$D$18="Yes",1,0)</f>
        <v>0</v>
      </c>
      <c r="H260" s="527">
        <v>9</v>
      </c>
      <c r="I260" s="561"/>
      <c r="J260" s="562"/>
      <c r="K260" s="563"/>
      <c r="L260" s="564"/>
      <c r="M260" s="563"/>
      <c r="N260" s="565"/>
      <c r="O260" s="570"/>
      <c r="P260" s="671">
        <f t="shared" si="31"/>
        <v>0</v>
      </c>
      <c r="Q260" s="63">
        <f t="shared" si="32"/>
        <v>0</v>
      </c>
      <c r="R260" s="62">
        <f t="shared" si="33"/>
        <v>0</v>
      </c>
      <c r="S260" s="66">
        <f t="shared" si="34"/>
        <v>0</v>
      </c>
      <c r="T260" s="7">
        <f>($I260='Team Results'!$L$4)+0</f>
        <v>0</v>
      </c>
      <c r="U260" s="7">
        <f t="shared" si="35"/>
        <v>0</v>
      </c>
      <c r="V260" s="7">
        <f t="shared" si="36"/>
        <v>0</v>
      </c>
      <c r="W260" s="66">
        <f t="shared" si="37"/>
        <v>0</v>
      </c>
    </row>
    <row r="261" spans="1:23" ht="15">
      <c r="A261" s="5" t="str">
        <f t="shared" si="40"/>
        <v/>
      </c>
      <c r="B261" s="5" t="str">
        <f t="shared" si="41"/>
        <v/>
      </c>
      <c r="C261" s="5">
        <v>7</v>
      </c>
      <c r="D261" s="764"/>
      <c r="F261" s="529"/>
      <c r="G261" s="539">
        <f>IF('Form - Part 1'!$D$18="Yes",1,0)</f>
        <v>0</v>
      </c>
      <c r="H261" s="527">
        <v>10</v>
      </c>
      <c r="I261" s="561"/>
      <c r="J261" s="562"/>
      <c r="K261" s="567"/>
      <c r="L261" s="564"/>
      <c r="M261" s="563"/>
      <c r="N261" s="568"/>
      <c r="O261" s="570"/>
      <c r="P261" s="671">
        <f t="shared" si="31"/>
        <v>0</v>
      </c>
      <c r="Q261" s="63">
        <f t="shared" si="32"/>
        <v>0</v>
      </c>
      <c r="R261" s="62">
        <f t="shared" si="33"/>
        <v>0</v>
      </c>
      <c r="S261" s="66">
        <f t="shared" si="34"/>
        <v>0</v>
      </c>
      <c r="T261" s="7">
        <f>($I261='Team Results'!$L$4)+0</f>
        <v>0</v>
      </c>
      <c r="U261" s="7">
        <f t="shared" si="35"/>
        <v>0</v>
      </c>
      <c r="V261" s="7">
        <f t="shared" si="36"/>
        <v>0</v>
      </c>
      <c r="W261" s="66">
        <f t="shared" si="37"/>
        <v>0</v>
      </c>
    </row>
    <row r="262" spans="1:23" ht="15">
      <c r="A262" s="5" t="str">
        <f t="shared" si="40"/>
        <v/>
      </c>
      <c r="B262" s="5" t="str">
        <f t="shared" si="41"/>
        <v/>
      </c>
      <c r="C262" s="5">
        <v>7</v>
      </c>
      <c r="D262" s="764"/>
      <c r="F262" s="529"/>
      <c r="G262" s="539">
        <f>IF('Form - Part 1'!$D$18="Yes",1,0)</f>
        <v>0</v>
      </c>
      <c r="H262" s="527">
        <v>11</v>
      </c>
      <c r="I262" s="561"/>
      <c r="J262" s="562"/>
      <c r="K262" s="563"/>
      <c r="L262" s="564"/>
      <c r="M262" s="563"/>
      <c r="N262" s="565"/>
      <c r="O262" s="570"/>
      <c r="P262" s="671">
        <f t="shared" si="31"/>
        <v>0</v>
      </c>
      <c r="Q262" s="63">
        <f t="shared" si="32"/>
        <v>0</v>
      </c>
      <c r="R262" s="62">
        <f t="shared" si="33"/>
        <v>0</v>
      </c>
      <c r="S262" s="66">
        <f t="shared" si="34"/>
        <v>0</v>
      </c>
      <c r="T262" s="7">
        <f>($I262='Team Results'!$L$4)+0</f>
        <v>0</v>
      </c>
      <c r="U262" s="7">
        <f t="shared" si="35"/>
        <v>0</v>
      </c>
      <c r="V262" s="7">
        <f t="shared" si="36"/>
        <v>0</v>
      </c>
      <c r="W262" s="66">
        <f t="shared" si="37"/>
        <v>0</v>
      </c>
    </row>
    <row r="263" spans="1:23" ht="15">
      <c r="A263" s="5" t="str">
        <f t="shared" si="40"/>
        <v/>
      </c>
      <c r="B263" s="5" t="str">
        <f t="shared" si="41"/>
        <v/>
      </c>
      <c r="C263" s="5">
        <v>7</v>
      </c>
      <c r="D263" s="764"/>
      <c r="F263" s="529"/>
      <c r="G263" s="539">
        <f>IF('Form - Part 1'!$D$18="Yes",1,0)</f>
        <v>0</v>
      </c>
      <c r="H263" s="527">
        <v>12</v>
      </c>
      <c r="I263" s="561"/>
      <c r="J263" s="562"/>
      <c r="K263" s="567"/>
      <c r="L263" s="564"/>
      <c r="M263" s="563"/>
      <c r="N263" s="568"/>
      <c r="O263" s="570"/>
      <c r="P263" s="671">
        <f t="shared" ref="P263:P326" si="42">COUNTA(J263:N263)</f>
        <v>0</v>
      </c>
      <c r="Q263" s="63">
        <f t="shared" ref="Q263:Q326" si="43">COUNTIF(J263:N263,"Yes")</f>
        <v>0</v>
      </c>
      <c r="R263" s="62">
        <f t="shared" ref="R263:R326" si="44">IF(Q263 =5, 1,0)</f>
        <v>0</v>
      </c>
      <c r="S263" s="66">
        <f t="shared" ref="S263:S326" si="45">IF(G263+P263&gt;1,1,0)</f>
        <v>0</v>
      </c>
      <c r="T263" s="7">
        <f>($I263='Team Results'!$L$4)+0</f>
        <v>0</v>
      </c>
      <c r="U263" s="7">
        <f t="shared" ref="U263:U326" si="46">IF(T263=1,Q263,0)</f>
        <v>0</v>
      </c>
      <c r="V263" s="7">
        <f t="shared" ref="V263:V326" si="47">IF(T263=1,R263,0)</f>
        <v>0</v>
      </c>
      <c r="W263" s="66">
        <f t="shared" ref="W263:W326" si="48">IF(T263=1,S263,0)</f>
        <v>0</v>
      </c>
    </row>
    <row r="264" spans="1:23" ht="15">
      <c r="A264" s="5" t="str">
        <f t="shared" si="40"/>
        <v/>
      </c>
      <c r="B264" s="5" t="str">
        <f t="shared" si="41"/>
        <v/>
      </c>
      <c r="C264" s="5">
        <v>7</v>
      </c>
      <c r="D264" s="764"/>
      <c r="F264" s="529"/>
      <c r="G264" s="539">
        <f>IF('Form - Part 1'!$D$18="Yes",1,0)</f>
        <v>0</v>
      </c>
      <c r="H264" s="527">
        <v>13</v>
      </c>
      <c r="I264" s="561"/>
      <c r="J264" s="562"/>
      <c r="K264" s="567"/>
      <c r="L264" s="564"/>
      <c r="M264" s="563"/>
      <c r="N264" s="568"/>
      <c r="O264" s="570"/>
      <c r="P264" s="671">
        <f t="shared" si="42"/>
        <v>0</v>
      </c>
      <c r="Q264" s="63">
        <f t="shared" si="43"/>
        <v>0</v>
      </c>
      <c r="R264" s="62">
        <f t="shared" si="44"/>
        <v>0</v>
      </c>
      <c r="S264" s="66">
        <f t="shared" si="45"/>
        <v>0</v>
      </c>
      <c r="T264" s="7">
        <f>($I264='Team Results'!$L$4)+0</f>
        <v>0</v>
      </c>
      <c r="U264" s="7">
        <f t="shared" si="46"/>
        <v>0</v>
      </c>
      <c r="V264" s="7">
        <f t="shared" si="47"/>
        <v>0</v>
      </c>
      <c r="W264" s="66">
        <f t="shared" si="48"/>
        <v>0</v>
      </c>
    </row>
    <row r="265" spans="1:23" ht="15">
      <c r="A265" s="5" t="str">
        <f t="shared" si="40"/>
        <v/>
      </c>
      <c r="B265" s="5" t="str">
        <f t="shared" si="41"/>
        <v/>
      </c>
      <c r="C265" s="5">
        <v>7</v>
      </c>
      <c r="D265" s="764"/>
      <c r="F265" s="529"/>
      <c r="G265" s="539">
        <f>IF('Form - Part 1'!$D$18="Yes",1,0)</f>
        <v>0</v>
      </c>
      <c r="H265" s="527">
        <v>14</v>
      </c>
      <c r="I265" s="561"/>
      <c r="J265" s="562"/>
      <c r="K265" s="563"/>
      <c r="L265" s="564"/>
      <c r="M265" s="563"/>
      <c r="N265" s="565"/>
      <c r="O265" s="570"/>
      <c r="P265" s="671">
        <f t="shared" si="42"/>
        <v>0</v>
      </c>
      <c r="Q265" s="63">
        <f t="shared" si="43"/>
        <v>0</v>
      </c>
      <c r="R265" s="62">
        <f t="shared" si="44"/>
        <v>0</v>
      </c>
      <c r="S265" s="66">
        <f t="shared" si="45"/>
        <v>0</v>
      </c>
      <c r="T265" s="7">
        <f>($I265='Team Results'!$L$4)+0</f>
        <v>0</v>
      </c>
      <c r="U265" s="7">
        <f t="shared" si="46"/>
        <v>0</v>
      </c>
      <c r="V265" s="7">
        <f t="shared" si="47"/>
        <v>0</v>
      </c>
      <c r="W265" s="66">
        <f t="shared" si="48"/>
        <v>0</v>
      </c>
    </row>
    <row r="266" spans="1:23" ht="15">
      <c r="A266" s="5" t="str">
        <f t="shared" si="40"/>
        <v/>
      </c>
      <c r="B266" s="5" t="str">
        <f t="shared" si="41"/>
        <v/>
      </c>
      <c r="C266" s="5">
        <v>7</v>
      </c>
      <c r="D266" s="764"/>
      <c r="F266" s="529"/>
      <c r="G266" s="539">
        <f>IF('Form - Part 1'!$D$18="Yes",1,0)</f>
        <v>0</v>
      </c>
      <c r="H266" s="527">
        <v>15</v>
      </c>
      <c r="I266" s="561"/>
      <c r="J266" s="562"/>
      <c r="K266" s="563"/>
      <c r="L266" s="564"/>
      <c r="M266" s="563"/>
      <c r="N266" s="565"/>
      <c r="O266" s="570"/>
      <c r="P266" s="671">
        <f t="shared" si="42"/>
        <v>0</v>
      </c>
      <c r="Q266" s="63">
        <f t="shared" si="43"/>
        <v>0</v>
      </c>
      <c r="R266" s="62">
        <f t="shared" si="44"/>
        <v>0</v>
      </c>
      <c r="S266" s="66">
        <f t="shared" si="45"/>
        <v>0</v>
      </c>
      <c r="T266" s="7">
        <f>($I266='Team Results'!$L$4)+0</f>
        <v>0</v>
      </c>
      <c r="U266" s="7">
        <f t="shared" si="46"/>
        <v>0</v>
      </c>
      <c r="V266" s="7">
        <f t="shared" si="47"/>
        <v>0</v>
      </c>
      <c r="W266" s="66">
        <f t="shared" si="48"/>
        <v>0</v>
      </c>
    </row>
    <row r="267" spans="1:23" ht="15">
      <c r="A267" s="5" t="str">
        <f t="shared" si="40"/>
        <v/>
      </c>
      <c r="B267" s="5" t="str">
        <f t="shared" si="41"/>
        <v/>
      </c>
      <c r="C267" s="5">
        <v>7</v>
      </c>
      <c r="D267" s="764"/>
      <c r="F267" s="529"/>
      <c r="G267" s="539">
        <f>IF('Form - Part 1'!$D$18="Yes",1,0)</f>
        <v>0</v>
      </c>
      <c r="H267" s="527">
        <v>16</v>
      </c>
      <c r="I267" s="561"/>
      <c r="J267" s="562"/>
      <c r="K267" s="563"/>
      <c r="L267" s="564"/>
      <c r="M267" s="563"/>
      <c r="N267" s="565"/>
      <c r="O267" s="570"/>
      <c r="P267" s="671">
        <f t="shared" si="42"/>
        <v>0</v>
      </c>
      <c r="Q267" s="63">
        <f t="shared" si="43"/>
        <v>0</v>
      </c>
      <c r="R267" s="62">
        <f t="shared" si="44"/>
        <v>0</v>
      </c>
      <c r="S267" s="66">
        <f t="shared" si="45"/>
        <v>0</v>
      </c>
      <c r="T267" s="7">
        <f>($I267='Team Results'!$L$4)+0</f>
        <v>0</v>
      </c>
      <c r="U267" s="7">
        <f t="shared" si="46"/>
        <v>0</v>
      </c>
      <c r="V267" s="7">
        <f t="shared" si="47"/>
        <v>0</v>
      </c>
      <c r="W267" s="66">
        <f t="shared" si="48"/>
        <v>0</v>
      </c>
    </row>
    <row r="268" spans="1:23" ht="15">
      <c r="A268" s="5" t="str">
        <f t="shared" si="40"/>
        <v/>
      </c>
      <c r="B268" s="5" t="str">
        <f t="shared" si="41"/>
        <v/>
      </c>
      <c r="C268" s="5">
        <v>7</v>
      </c>
      <c r="D268" s="764"/>
      <c r="F268" s="529"/>
      <c r="G268" s="539">
        <f>IF('Form - Part 1'!$D$18="Yes",1,0)</f>
        <v>0</v>
      </c>
      <c r="H268" s="527">
        <v>17</v>
      </c>
      <c r="I268" s="561"/>
      <c r="J268" s="562"/>
      <c r="K268" s="567"/>
      <c r="L268" s="564"/>
      <c r="M268" s="563"/>
      <c r="N268" s="568"/>
      <c r="O268" s="570"/>
      <c r="P268" s="671">
        <f t="shared" si="42"/>
        <v>0</v>
      </c>
      <c r="Q268" s="63">
        <f t="shared" si="43"/>
        <v>0</v>
      </c>
      <c r="R268" s="62">
        <f t="shared" si="44"/>
        <v>0</v>
      </c>
      <c r="S268" s="66">
        <f t="shared" si="45"/>
        <v>0</v>
      </c>
      <c r="T268" s="7">
        <f>($I268='Team Results'!$L$4)+0</f>
        <v>0</v>
      </c>
      <c r="U268" s="7">
        <f t="shared" si="46"/>
        <v>0</v>
      </c>
      <c r="V268" s="7">
        <f t="shared" si="47"/>
        <v>0</v>
      </c>
      <c r="W268" s="66">
        <f t="shared" si="48"/>
        <v>0</v>
      </c>
    </row>
    <row r="269" spans="1:23" ht="15">
      <c r="A269" s="5" t="str">
        <f t="shared" si="40"/>
        <v/>
      </c>
      <c r="B269" s="5" t="str">
        <f t="shared" si="41"/>
        <v/>
      </c>
      <c r="C269" s="5">
        <v>7</v>
      </c>
      <c r="D269" s="764"/>
      <c r="F269" s="529"/>
      <c r="G269" s="539">
        <f>IF('Form - Part 1'!$D$18="Yes",1,0)</f>
        <v>0</v>
      </c>
      <c r="H269" s="527">
        <v>18</v>
      </c>
      <c r="I269" s="561"/>
      <c r="J269" s="562"/>
      <c r="K269" s="567"/>
      <c r="L269" s="564"/>
      <c r="M269" s="563"/>
      <c r="N269" s="568"/>
      <c r="O269" s="570"/>
      <c r="P269" s="671">
        <f t="shared" si="42"/>
        <v>0</v>
      </c>
      <c r="Q269" s="63">
        <f t="shared" si="43"/>
        <v>0</v>
      </c>
      <c r="R269" s="62">
        <f t="shared" si="44"/>
        <v>0</v>
      </c>
      <c r="S269" s="66">
        <f t="shared" si="45"/>
        <v>0</v>
      </c>
      <c r="T269" s="7">
        <f>($I269='Team Results'!$L$4)+0</f>
        <v>0</v>
      </c>
      <c r="U269" s="7">
        <f t="shared" si="46"/>
        <v>0</v>
      </c>
      <c r="V269" s="7">
        <f t="shared" si="47"/>
        <v>0</v>
      </c>
      <c r="W269" s="66">
        <f t="shared" si="48"/>
        <v>0</v>
      </c>
    </row>
    <row r="270" spans="1:23" ht="15">
      <c r="A270" s="5" t="str">
        <f t="shared" si="40"/>
        <v/>
      </c>
      <c r="B270" s="5" t="str">
        <f t="shared" si="41"/>
        <v/>
      </c>
      <c r="C270" s="5">
        <v>7</v>
      </c>
      <c r="D270" s="764"/>
      <c r="F270" s="529"/>
      <c r="G270" s="539">
        <f>IF('Form - Part 1'!$D$18="Yes",1,0)</f>
        <v>0</v>
      </c>
      <c r="H270" s="527">
        <v>19</v>
      </c>
      <c r="I270" s="561"/>
      <c r="J270" s="562"/>
      <c r="K270" s="567"/>
      <c r="L270" s="564"/>
      <c r="M270" s="563"/>
      <c r="N270" s="568"/>
      <c r="O270" s="570"/>
      <c r="P270" s="671">
        <f t="shared" si="42"/>
        <v>0</v>
      </c>
      <c r="Q270" s="63">
        <f t="shared" si="43"/>
        <v>0</v>
      </c>
      <c r="R270" s="62">
        <f t="shared" si="44"/>
        <v>0</v>
      </c>
      <c r="S270" s="66">
        <f t="shared" si="45"/>
        <v>0</v>
      </c>
      <c r="T270" s="7">
        <f>($I270='Team Results'!$L$4)+0</f>
        <v>0</v>
      </c>
      <c r="U270" s="7">
        <f t="shared" si="46"/>
        <v>0</v>
      </c>
      <c r="V270" s="7">
        <f t="shared" si="47"/>
        <v>0</v>
      </c>
      <c r="W270" s="66">
        <f t="shared" si="48"/>
        <v>0</v>
      </c>
    </row>
    <row r="271" spans="1:23" ht="15">
      <c r="A271" s="5" t="str">
        <f t="shared" si="40"/>
        <v/>
      </c>
      <c r="B271" s="5" t="str">
        <f t="shared" si="41"/>
        <v/>
      </c>
      <c r="C271" s="5">
        <v>7</v>
      </c>
      <c r="D271" s="764"/>
      <c r="F271" s="529"/>
      <c r="G271" s="539">
        <f>IF('Form - Part 1'!$D$18="Yes",1,0)</f>
        <v>0</v>
      </c>
      <c r="H271" s="527">
        <v>20</v>
      </c>
      <c r="I271" s="561"/>
      <c r="J271" s="562"/>
      <c r="K271" s="567"/>
      <c r="L271" s="564"/>
      <c r="M271" s="563"/>
      <c r="N271" s="568"/>
      <c r="O271" s="570"/>
      <c r="P271" s="671">
        <f t="shared" si="42"/>
        <v>0</v>
      </c>
      <c r="Q271" s="63">
        <f t="shared" si="43"/>
        <v>0</v>
      </c>
      <c r="R271" s="62">
        <f t="shared" si="44"/>
        <v>0</v>
      </c>
      <c r="S271" s="66">
        <f t="shared" si="45"/>
        <v>0</v>
      </c>
      <c r="T271" s="7">
        <f>($I271='Team Results'!$L$4)+0</f>
        <v>0</v>
      </c>
      <c r="U271" s="7">
        <f t="shared" si="46"/>
        <v>0</v>
      </c>
      <c r="V271" s="7">
        <f t="shared" si="47"/>
        <v>0</v>
      </c>
      <c r="W271" s="66">
        <f t="shared" si="48"/>
        <v>0</v>
      </c>
    </row>
    <row r="272" spans="1:23" ht="15">
      <c r="A272" s="5" t="str">
        <f t="shared" si="40"/>
        <v/>
      </c>
      <c r="B272" s="5" t="str">
        <f t="shared" si="41"/>
        <v/>
      </c>
      <c r="C272" s="5">
        <v>7</v>
      </c>
      <c r="D272" s="764"/>
      <c r="F272" s="529"/>
      <c r="G272" s="539">
        <f>IF('Form - Part 1'!$D$18="Yes",1,0)</f>
        <v>0</v>
      </c>
      <c r="H272" s="527">
        <v>21</v>
      </c>
      <c r="I272" s="561"/>
      <c r="J272" s="562"/>
      <c r="K272" s="567"/>
      <c r="L272" s="564"/>
      <c r="M272" s="563"/>
      <c r="N272" s="568"/>
      <c r="O272" s="570"/>
      <c r="P272" s="671">
        <f t="shared" si="42"/>
        <v>0</v>
      </c>
      <c r="Q272" s="63">
        <f t="shared" si="43"/>
        <v>0</v>
      </c>
      <c r="R272" s="62">
        <f t="shared" si="44"/>
        <v>0</v>
      </c>
      <c r="S272" s="66">
        <f t="shared" si="45"/>
        <v>0</v>
      </c>
      <c r="T272" s="7">
        <f>($I272='Team Results'!$L$4)+0</f>
        <v>0</v>
      </c>
      <c r="U272" s="7">
        <f t="shared" si="46"/>
        <v>0</v>
      </c>
      <c r="V272" s="7">
        <f t="shared" si="47"/>
        <v>0</v>
      </c>
      <c r="W272" s="66">
        <f t="shared" si="48"/>
        <v>0</v>
      </c>
    </row>
    <row r="273" spans="1:23" ht="15">
      <c r="A273" s="5" t="str">
        <f t="shared" si="40"/>
        <v/>
      </c>
      <c r="B273" s="5" t="str">
        <f t="shared" si="41"/>
        <v/>
      </c>
      <c r="C273" s="5">
        <v>7</v>
      </c>
      <c r="D273" s="764"/>
      <c r="F273" s="529"/>
      <c r="G273" s="539">
        <f>IF('Form - Part 1'!$D$18="Yes",1,0)</f>
        <v>0</v>
      </c>
      <c r="H273" s="527">
        <v>22</v>
      </c>
      <c r="I273" s="561"/>
      <c r="J273" s="562"/>
      <c r="K273" s="567"/>
      <c r="L273" s="564"/>
      <c r="M273" s="563"/>
      <c r="N273" s="568"/>
      <c r="O273" s="570"/>
      <c r="P273" s="671">
        <f t="shared" si="42"/>
        <v>0</v>
      </c>
      <c r="Q273" s="63">
        <f t="shared" si="43"/>
        <v>0</v>
      </c>
      <c r="R273" s="62">
        <f t="shared" si="44"/>
        <v>0</v>
      </c>
      <c r="S273" s="66">
        <f t="shared" si="45"/>
        <v>0</v>
      </c>
      <c r="T273" s="7">
        <f>($I273='Team Results'!$L$4)+0</f>
        <v>0</v>
      </c>
      <c r="U273" s="7">
        <f t="shared" si="46"/>
        <v>0</v>
      </c>
      <c r="V273" s="7">
        <f t="shared" si="47"/>
        <v>0</v>
      </c>
      <c r="W273" s="66">
        <f t="shared" si="48"/>
        <v>0</v>
      </c>
    </row>
    <row r="274" spans="1:23" ht="15">
      <c r="A274" s="5" t="str">
        <f t="shared" si="40"/>
        <v/>
      </c>
      <c r="B274" s="5" t="str">
        <f t="shared" si="41"/>
        <v/>
      </c>
      <c r="C274" s="5">
        <v>7</v>
      </c>
      <c r="D274" s="764"/>
      <c r="F274" s="529"/>
      <c r="G274" s="539">
        <f>IF('Form - Part 1'!$D$18="Yes",1,0)</f>
        <v>0</v>
      </c>
      <c r="H274" s="527">
        <v>23</v>
      </c>
      <c r="I274" s="561"/>
      <c r="J274" s="562"/>
      <c r="K274" s="567"/>
      <c r="L274" s="564"/>
      <c r="M274" s="563"/>
      <c r="N274" s="568"/>
      <c r="O274" s="570"/>
      <c r="P274" s="671">
        <f t="shared" si="42"/>
        <v>0</v>
      </c>
      <c r="Q274" s="63">
        <f t="shared" si="43"/>
        <v>0</v>
      </c>
      <c r="R274" s="62">
        <f t="shared" si="44"/>
        <v>0</v>
      </c>
      <c r="S274" s="66">
        <f t="shared" si="45"/>
        <v>0</v>
      </c>
      <c r="T274" s="7">
        <f>($I274='Team Results'!$L$4)+0</f>
        <v>0</v>
      </c>
      <c r="U274" s="7">
        <f t="shared" si="46"/>
        <v>0</v>
      </c>
      <c r="V274" s="7">
        <f t="shared" si="47"/>
        <v>0</v>
      </c>
      <c r="W274" s="66">
        <f t="shared" si="48"/>
        <v>0</v>
      </c>
    </row>
    <row r="275" spans="1:23" ht="15">
      <c r="A275" s="5" t="str">
        <f t="shared" si="40"/>
        <v/>
      </c>
      <c r="B275" s="5" t="str">
        <f t="shared" si="41"/>
        <v/>
      </c>
      <c r="C275" s="5">
        <v>7</v>
      </c>
      <c r="D275" s="764"/>
      <c r="F275" s="529"/>
      <c r="G275" s="539">
        <f>IF('Form - Part 1'!$D$18="Yes",1,0)</f>
        <v>0</v>
      </c>
      <c r="H275" s="527">
        <v>24</v>
      </c>
      <c r="I275" s="561"/>
      <c r="J275" s="562"/>
      <c r="K275" s="567"/>
      <c r="L275" s="564"/>
      <c r="M275" s="563"/>
      <c r="N275" s="568"/>
      <c r="O275" s="570"/>
      <c r="P275" s="671">
        <f t="shared" si="42"/>
        <v>0</v>
      </c>
      <c r="Q275" s="63">
        <f t="shared" si="43"/>
        <v>0</v>
      </c>
      <c r="R275" s="62">
        <f t="shared" si="44"/>
        <v>0</v>
      </c>
      <c r="S275" s="66">
        <f t="shared" si="45"/>
        <v>0</v>
      </c>
      <c r="T275" s="7">
        <f>($I275='Team Results'!$L$4)+0</f>
        <v>0</v>
      </c>
      <c r="U275" s="7">
        <f t="shared" si="46"/>
        <v>0</v>
      </c>
      <c r="V275" s="7">
        <f t="shared" si="47"/>
        <v>0</v>
      </c>
      <c r="W275" s="66">
        <f t="shared" si="48"/>
        <v>0</v>
      </c>
    </row>
    <row r="276" spans="1:23" ht="15">
      <c r="A276" s="5" t="str">
        <f t="shared" si="40"/>
        <v/>
      </c>
      <c r="B276" s="5" t="str">
        <f t="shared" si="41"/>
        <v/>
      </c>
      <c r="C276" s="5">
        <v>7</v>
      </c>
      <c r="D276" s="764"/>
      <c r="F276" s="529"/>
      <c r="G276" s="539">
        <f>IF('Form - Part 1'!$D$18="Yes",1,0)</f>
        <v>0</v>
      </c>
      <c r="H276" s="527">
        <v>25</v>
      </c>
      <c r="I276" s="561"/>
      <c r="J276" s="562"/>
      <c r="K276" s="567"/>
      <c r="L276" s="564"/>
      <c r="M276" s="563"/>
      <c r="N276" s="568"/>
      <c r="O276" s="570"/>
      <c r="P276" s="671">
        <f t="shared" si="42"/>
        <v>0</v>
      </c>
      <c r="Q276" s="63">
        <f t="shared" si="43"/>
        <v>0</v>
      </c>
      <c r="R276" s="62">
        <f t="shared" si="44"/>
        <v>0</v>
      </c>
      <c r="S276" s="66">
        <f t="shared" si="45"/>
        <v>0</v>
      </c>
      <c r="T276" s="7">
        <f>($I276='Team Results'!$L$4)+0</f>
        <v>0</v>
      </c>
      <c r="U276" s="7">
        <f t="shared" si="46"/>
        <v>0</v>
      </c>
      <c r="V276" s="7">
        <f t="shared" si="47"/>
        <v>0</v>
      </c>
      <c r="W276" s="66">
        <f t="shared" si="48"/>
        <v>0</v>
      </c>
    </row>
    <row r="277" spans="1:23" ht="15">
      <c r="A277" s="5" t="str">
        <f t="shared" si="40"/>
        <v/>
      </c>
      <c r="B277" s="5" t="str">
        <f t="shared" si="41"/>
        <v/>
      </c>
      <c r="C277" s="5">
        <v>7</v>
      </c>
      <c r="D277" s="764"/>
      <c r="F277" s="529"/>
      <c r="G277" s="539">
        <f>IF('Form - Part 1'!$D$18="Yes",1,0)</f>
        <v>0</v>
      </c>
      <c r="H277" s="527">
        <v>26</v>
      </c>
      <c r="I277" s="561"/>
      <c r="J277" s="562"/>
      <c r="K277" s="563"/>
      <c r="L277" s="564"/>
      <c r="M277" s="563"/>
      <c r="N277" s="565"/>
      <c r="O277" s="570"/>
      <c r="P277" s="671">
        <f t="shared" si="42"/>
        <v>0</v>
      </c>
      <c r="Q277" s="63">
        <f t="shared" si="43"/>
        <v>0</v>
      </c>
      <c r="R277" s="62">
        <f t="shared" si="44"/>
        <v>0</v>
      </c>
      <c r="S277" s="66">
        <f t="shared" si="45"/>
        <v>0</v>
      </c>
      <c r="T277" s="7">
        <f>($I277='Team Results'!$L$4)+0</f>
        <v>0</v>
      </c>
      <c r="U277" s="7">
        <f t="shared" si="46"/>
        <v>0</v>
      </c>
      <c r="V277" s="7">
        <f t="shared" si="47"/>
        <v>0</v>
      </c>
      <c r="W277" s="66">
        <f t="shared" si="48"/>
        <v>0</v>
      </c>
    </row>
    <row r="278" spans="1:23" ht="15">
      <c r="A278" s="5" t="str">
        <f t="shared" si="40"/>
        <v/>
      </c>
      <c r="B278" s="5" t="str">
        <f t="shared" si="41"/>
        <v/>
      </c>
      <c r="C278" s="5">
        <v>7</v>
      </c>
      <c r="D278" s="764"/>
      <c r="F278" s="529"/>
      <c r="G278" s="539">
        <f>IF('Form - Part 1'!$D$18="Yes",1,0)</f>
        <v>0</v>
      </c>
      <c r="H278" s="527">
        <v>27</v>
      </c>
      <c r="I278" s="561"/>
      <c r="J278" s="562"/>
      <c r="K278" s="563"/>
      <c r="L278" s="564"/>
      <c r="M278" s="563"/>
      <c r="N278" s="565"/>
      <c r="O278" s="570"/>
      <c r="P278" s="671">
        <f t="shared" si="42"/>
        <v>0</v>
      </c>
      <c r="Q278" s="63">
        <f t="shared" si="43"/>
        <v>0</v>
      </c>
      <c r="R278" s="62">
        <f t="shared" si="44"/>
        <v>0</v>
      </c>
      <c r="S278" s="66">
        <f t="shared" si="45"/>
        <v>0</v>
      </c>
      <c r="T278" s="7">
        <f>($I278='Team Results'!$L$4)+0</f>
        <v>0</v>
      </c>
      <c r="U278" s="7">
        <f t="shared" si="46"/>
        <v>0</v>
      </c>
      <c r="V278" s="7">
        <f t="shared" si="47"/>
        <v>0</v>
      </c>
      <c r="W278" s="66">
        <f t="shared" si="48"/>
        <v>0</v>
      </c>
    </row>
    <row r="279" spans="1:23" ht="15">
      <c r="A279" s="5" t="str">
        <f t="shared" si="40"/>
        <v/>
      </c>
      <c r="B279" s="5" t="str">
        <f t="shared" si="41"/>
        <v/>
      </c>
      <c r="C279" s="5">
        <v>7</v>
      </c>
      <c r="D279" s="764"/>
      <c r="F279" s="529"/>
      <c r="G279" s="539">
        <f>IF('Form - Part 1'!$D$18="Yes",1,0)</f>
        <v>0</v>
      </c>
      <c r="H279" s="527">
        <v>28</v>
      </c>
      <c r="I279" s="561"/>
      <c r="J279" s="562"/>
      <c r="K279" s="563"/>
      <c r="L279" s="564"/>
      <c r="M279" s="563"/>
      <c r="N279" s="565"/>
      <c r="O279" s="570"/>
      <c r="P279" s="671">
        <f t="shared" si="42"/>
        <v>0</v>
      </c>
      <c r="Q279" s="63">
        <f t="shared" si="43"/>
        <v>0</v>
      </c>
      <c r="R279" s="62">
        <f t="shared" si="44"/>
        <v>0</v>
      </c>
      <c r="S279" s="66">
        <f t="shared" si="45"/>
        <v>0</v>
      </c>
      <c r="T279" s="7">
        <f>($I279='Team Results'!$L$4)+0</f>
        <v>0</v>
      </c>
      <c r="U279" s="7">
        <f t="shared" si="46"/>
        <v>0</v>
      </c>
      <c r="V279" s="7">
        <f t="shared" si="47"/>
        <v>0</v>
      </c>
      <c r="W279" s="66">
        <f t="shared" si="48"/>
        <v>0</v>
      </c>
    </row>
    <row r="280" spans="1:23" ht="15">
      <c r="A280" s="5" t="str">
        <f t="shared" si="40"/>
        <v/>
      </c>
      <c r="B280" s="5" t="str">
        <f t="shared" si="41"/>
        <v/>
      </c>
      <c r="C280" s="5">
        <v>7</v>
      </c>
      <c r="D280" s="764"/>
      <c r="F280" s="529"/>
      <c r="G280" s="539">
        <f>IF('Form - Part 1'!$D$18="Yes",1,0)</f>
        <v>0</v>
      </c>
      <c r="H280" s="527">
        <v>29</v>
      </c>
      <c r="I280" s="561"/>
      <c r="J280" s="562"/>
      <c r="K280" s="563"/>
      <c r="L280" s="564"/>
      <c r="M280" s="563"/>
      <c r="N280" s="565"/>
      <c r="O280" s="570"/>
      <c r="P280" s="671">
        <f t="shared" si="42"/>
        <v>0</v>
      </c>
      <c r="Q280" s="63">
        <f t="shared" si="43"/>
        <v>0</v>
      </c>
      <c r="R280" s="62">
        <f t="shared" si="44"/>
        <v>0</v>
      </c>
      <c r="S280" s="66">
        <f t="shared" si="45"/>
        <v>0</v>
      </c>
      <c r="T280" s="7">
        <f>($I280='Team Results'!$L$4)+0</f>
        <v>0</v>
      </c>
      <c r="U280" s="7">
        <f t="shared" si="46"/>
        <v>0</v>
      </c>
      <c r="V280" s="7">
        <f t="shared" si="47"/>
        <v>0</v>
      </c>
      <c r="W280" s="66">
        <f t="shared" si="48"/>
        <v>0</v>
      </c>
    </row>
    <row r="281" spans="1:23" ht="15">
      <c r="A281" s="5" t="str">
        <f t="shared" si="40"/>
        <v/>
      </c>
      <c r="B281" s="5" t="str">
        <f t="shared" si="41"/>
        <v/>
      </c>
      <c r="C281" s="5">
        <v>7</v>
      </c>
      <c r="D281" s="764"/>
      <c r="F281" s="529"/>
      <c r="G281" s="539">
        <f>IF('Form - Part 1'!$D$18="Yes",1,0)</f>
        <v>0</v>
      </c>
      <c r="H281" s="527">
        <v>30</v>
      </c>
      <c r="I281" s="561"/>
      <c r="J281" s="562"/>
      <c r="K281" s="567"/>
      <c r="L281" s="564"/>
      <c r="M281" s="563"/>
      <c r="N281" s="568"/>
      <c r="O281" s="570"/>
      <c r="P281" s="671">
        <f t="shared" si="42"/>
        <v>0</v>
      </c>
      <c r="Q281" s="63">
        <f t="shared" si="43"/>
        <v>0</v>
      </c>
      <c r="R281" s="62">
        <f t="shared" si="44"/>
        <v>0</v>
      </c>
      <c r="S281" s="66">
        <f t="shared" si="45"/>
        <v>0</v>
      </c>
      <c r="T281" s="7">
        <f>($I281='Team Results'!$L$4)+0</f>
        <v>0</v>
      </c>
      <c r="U281" s="7">
        <f t="shared" si="46"/>
        <v>0</v>
      </c>
      <c r="V281" s="7">
        <f t="shared" si="47"/>
        <v>0</v>
      </c>
      <c r="W281" s="66">
        <f t="shared" si="48"/>
        <v>0</v>
      </c>
    </row>
    <row r="282" spans="1:23" ht="15">
      <c r="A282" s="5" t="str">
        <f t="shared" si="40"/>
        <v/>
      </c>
      <c r="B282" s="5" t="str">
        <f t="shared" si="41"/>
        <v/>
      </c>
      <c r="C282" s="5">
        <v>7</v>
      </c>
      <c r="D282" s="764"/>
      <c r="F282" s="529"/>
      <c r="G282" s="539">
        <f>IF('Form - Part 1'!$D$18="Yes",1,0)</f>
        <v>0</v>
      </c>
      <c r="H282" s="527">
        <v>31</v>
      </c>
      <c r="I282" s="561"/>
      <c r="J282" s="562"/>
      <c r="K282" s="567"/>
      <c r="L282" s="564"/>
      <c r="M282" s="563"/>
      <c r="N282" s="568"/>
      <c r="O282" s="570"/>
      <c r="P282" s="671">
        <f t="shared" si="42"/>
        <v>0</v>
      </c>
      <c r="Q282" s="63">
        <f t="shared" si="43"/>
        <v>0</v>
      </c>
      <c r="R282" s="62">
        <f t="shared" si="44"/>
        <v>0</v>
      </c>
      <c r="S282" s="66">
        <f t="shared" si="45"/>
        <v>0</v>
      </c>
      <c r="T282" s="7">
        <f>($I282='Team Results'!$L$4)+0</f>
        <v>0</v>
      </c>
      <c r="U282" s="7">
        <f t="shared" si="46"/>
        <v>0</v>
      </c>
      <c r="V282" s="7">
        <f t="shared" si="47"/>
        <v>0</v>
      </c>
      <c r="W282" s="66">
        <f t="shared" si="48"/>
        <v>0</v>
      </c>
    </row>
    <row r="283" spans="1:23" ht="15">
      <c r="A283" s="5" t="str">
        <f t="shared" si="40"/>
        <v/>
      </c>
      <c r="B283" s="5" t="str">
        <f t="shared" si="41"/>
        <v/>
      </c>
      <c r="C283" s="5">
        <v>7</v>
      </c>
      <c r="D283" s="764"/>
      <c r="F283" s="529"/>
      <c r="G283" s="539">
        <f>IF('Form - Part 1'!$D$18="Yes",1,0)</f>
        <v>0</v>
      </c>
      <c r="H283" s="527">
        <v>32</v>
      </c>
      <c r="I283" s="561"/>
      <c r="J283" s="562"/>
      <c r="K283" s="567"/>
      <c r="L283" s="564"/>
      <c r="M283" s="563"/>
      <c r="N283" s="568"/>
      <c r="O283" s="570"/>
      <c r="P283" s="671">
        <f t="shared" si="42"/>
        <v>0</v>
      </c>
      <c r="Q283" s="63">
        <f t="shared" si="43"/>
        <v>0</v>
      </c>
      <c r="R283" s="62">
        <f t="shared" si="44"/>
        <v>0</v>
      </c>
      <c r="S283" s="66">
        <f t="shared" si="45"/>
        <v>0</v>
      </c>
      <c r="T283" s="7">
        <f>($I283='Team Results'!$L$4)+0</f>
        <v>0</v>
      </c>
      <c r="U283" s="7">
        <f t="shared" si="46"/>
        <v>0</v>
      </c>
      <c r="V283" s="7">
        <f t="shared" si="47"/>
        <v>0</v>
      </c>
      <c r="W283" s="66">
        <f t="shared" si="48"/>
        <v>0</v>
      </c>
    </row>
    <row r="284" spans="1:23" ht="15">
      <c r="A284" s="5" t="str">
        <f t="shared" si="40"/>
        <v/>
      </c>
      <c r="B284" s="5" t="str">
        <f t="shared" si="41"/>
        <v/>
      </c>
      <c r="C284" s="5">
        <v>7</v>
      </c>
      <c r="D284" s="764"/>
      <c r="F284" s="529"/>
      <c r="G284" s="539">
        <f>IF('Form - Part 1'!$D$18="Yes",1,0)</f>
        <v>0</v>
      </c>
      <c r="H284" s="527">
        <v>33</v>
      </c>
      <c r="I284" s="561"/>
      <c r="J284" s="562"/>
      <c r="K284" s="567"/>
      <c r="L284" s="564"/>
      <c r="M284" s="563"/>
      <c r="N284" s="568"/>
      <c r="O284" s="570"/>
      <c r="P284" s="671">
        <f t="shared" si="42"/>
        <v>0</v>
      </c>
      <c r="Q284" s="63">
        <f t="shared" si="43"/>
        <v>0</v>
      </c>
      <c r="R284" s="62">
        <f t="shared" si="44"/>
        <v>0</v>
      </c>
      <c r="S284" s="66">
        <f t="shared" si="45"/>
        <v>0</v>
      </c>
      <c r="T284" s="7">
        <f>($I284='Team Results'!$L$4)+0</f>
        <v>0</v>
      </c>
      <c r="U284" s="7">
        <f t="shared" si="46"/>
        <v>0</v>
      </c>
      <c r="V284" s="7">
        <f t="shared" si="47"/>
        <v>0</v>
      </c>
      <c r="W284" s="66">
        <f t="shared" si="48"/>
        <v>0</v>
      </c>
    </row>
    <row r="285" spans="1:23" ht="15">
      <c r="A285" s="5" t="str">
        <f t="shared" si="40"/>
        <v/>
      </c>
      <c r="B285" s="5" t="str">
        <f t="shared" si="41"/>
        <v/>
      </c>
      <c r="C285" s="5">
        <v>7</v>
      </c>
      <c r="D285" s="764"/>
      <c r="F285" s="529"/>
      <c r="G285" s="539">
        <f>IF('Form - Part 1'!$D$18="Yes",1,0)</f>
        <v>0</v>
      </c>
      <c r="H285" s="527">
        <v>34</v>
      </c>
      <c r="I285" s="561"/>
      <c r="J285" s="562"/>
      <c r="K285" s="567"/>
      <c r="L285" s="564"/>
      <c r="M285" s="563"/>
      <c r="N285" s="568"/>
      <c r="O285" s="570"/>
      <c r="P285" s="671">
        <f t="shared" si="42"/>
        <v>0</v>
      </c>
      <c r="Q285" s="63">
        <f t="shared" si="43"/>
        <v>0</v>
      </c>
      <c r="R285" s="62">
        <f t="shared" si="44"/>
        <v>0</v>
      </c>
      <c r="S285" s="66">
        <f t="shared" si="45"/>
        <v>0</v>
      </c>
      <c r="T285" s="7">
        <f>($I285='Team Results'!$L$4)+0</f>
        <v>0</v>
      </c>
      <c r="U285" s="7">
        <f t="shared" si="46"/>
        <v>0</v>
      </c>
      <c r="V285" s="7">
        <f t="shared" si="47"/>
        <v>0</v>
      </c>
      <c r="W285" s="66">
        <f t="shared" si="48"/>
        <v>0</v>
      </c>
    </row>
    <row r="286" spans="1:23" ht="15">
      <c r="A286" s="5" t="str">
        <f t="shared" si="40"/>
        <v/>
      </c>
      <c r="B286" s="5" t="str">
        <f t="shared" si="41"/>
        <v/>
      </c>
      <c r="C286" s="5">
        <v>7</v>
      </c>
      <c r="D286" s="764"/>
      <c r="F286" s="529"/>
      <c r="G286" s="539">
        <f>IF('Form - Part 1'!$D$18="Yes",1,0)</f>
        <v>0</v>
      </c>
      <c r="H286" s="527">
        <v>35</v>
      </c>
      <c r="I286" s="561"/>
      <c r="J286" s="562"/>
      <c r="K286" s="567"/>
      <c r="L286" s="564"/>
      <c r="M286" s="563"/>
      <c r="N286" s="568"/>
      <c r="O286" s="570"/>
      <c r="P286" s="671">
        <f t="shared" si="42"/>
        <v>0</v>
      </c>
      <c r="Q286" s="63">
        <f t="shared" si="43"/>
        <v>0</v>
      </c>
      <c r="R286" s="62">
        <f t="shared" si="44"/>
        <v>0</v>
      </c>
      <c r="S286" s="66">
        <f t="shared" si="45"/>
        <v>0</v>
      </c>
      <c r="T286" s="7">
        <f>($I286='Team Results'!$L$4)+0</f>
        <v>0</v>
      </c>
      <c r="U286" s="7">
        <f t="shared" si="46"/>
        <v>0</v>
      </c>
      <c r="V286" s="7">
        <f t="shared" si="47"/>
        <v>0</v>
      </c>
      <c r="W286" s="66">
        <f t="shared" si="48"/>
        <v>0</v>
      </c>
    </row>
    <row r="287" spans="1:23" ht="15">
      <c r="A287" s="5" t="str">
        <f t="shared" si="40"/>
        <v/>
      </c>
      <c r="B287" s="5" t="str">
        <f t="shared" si="41"/>
        <v/>
      </c>
      <c r="C287" s="5">
        <v>7</v>
      </c>
      <c r="D287" s="764"/>
      <c r="F287" s="529"/>
      <c r="G287" s="539">
        <f>IF('Form - Part 1'!$D$18="Yes",1,0)</f>
        <v>0</v>
      </c>
      <c r="H287" s="527">
        <v>36</v>
      </c>
      <c r="I287" s="561"/>
      <c r="J287" s="562"/>
      <c r="K287" s="567"/>
      <c r="L287" s="564"/>
      <c r="M287" s="563"/>
      <c r="N287" s="568"/>
      <c r="O287" s="570"/>
      <c r="P287" s="671">
        <f t="shared" si="42"/>
        <v>0</v>
      </c>
      <c r="Q287" s="63">
        <f t="shared" si="43"/>
        <v>0</v>
      </c>
      <c r="R287" s="62">
        <f t="shared" si="44"/>
        <v>0</v>
      </c>
      <c r="S287" s="66">
        <f t="shared" si="45"/>
        <v>0</v>
      </c>
      <c r="T287" s="7">
        <f>($I287='Team Results'!$L$4)+0</f>
        <v>0</v>
      </c>
      <c r="U287" s="7">
        <f t="shared" si="46"/>
        <v>0</v>
      </c>
      <c r="V287" s="7">
        <f t="shared" si="47"/>
        <v>0</v>
      </c>
      <c r="W287" s="66">
        <f t="shared" si="48"/>
        <v>0</v>
      </c>
    </row>
    <row r="288" spans="1:23" ht="15">
      <c r="A288" s="5" t="str">
        <f t="shared" si="40"/>
        <v/>
      </c>
      <c r="B288" s="5" t="str">
        <f t="shared" si="41"/>
        <v/>
      </c>
      <c r="C288" s="5">
        <v>7</v>
      </c>
      <c r="D288" s="764"/>
      <c r="F288" s="529"/>
      <c r="G288" s="539">
        <f>IF('Form - Part 1'!$D$18="Yes",1,0)</f>
        <v>0</v>
      </c>
      <c r="H288" s="527">
        <v>37</v>
      </c>
      <c r="I288" s="561"/>
      <c r="J288" s="562"/>
      <c r="K288" s="567"/>
      <c r="L288" s="564"/>
      <c r="M288" s="563"/>
      <c r="N288" s="568"/>
      <c r="O288" s="570"/>
      <c r="P288" s="671">
        <f t="shared" si="42"/>
        <v>0</v>
      </c>
      <c r="Q288" s="63">
        <f t="shared" si="43"/>
        <v>0</v>
      </c>
      <c r="R288" s="62">
        <f t="shared" si="44"/>
        <v>0</v>
      </c>
      <c r="S288" s="66">
        <f t="shared" si="45"/>
        <v>0</v>
      </c>
      <c r="T288" s="7">
        <f>($I288='Team Results'!$L$4)+0</f>
        <v>0</v>
      </c>
      <c r="U288" s="7">
        <f t="shared" si="46"/>
        <v>0</v>
      </c>
      <c r="V288" s="7">
        <f t="shared" si="47"/>
        <v>0</v>
      </c>
      <c r="W288" s="66">
        <f t="shared" si="48"/>
        <v>0</v>
      </c>
    </row>
    <row r="289" spans="1:52" ht="15">
      <c r="A289" s="5" t="str">
        <f t="shared" si="40"/>
        <v/>
      </c>
      <c r="B289" s="5" t="str">
        <f t="shared" si="41"/>
        <v/>
      </c>
      <c r="C289" s="5">
        <v>7</v>
      </c>
      <c r="D289" s="764"/>
      <c r="F289" s="529"/>
      <c r="G289" s="539">
        <f>IF('Form - Part 1'!$D$18="Yes",1,0)</f>
        <v>0</v>
      </c>
      <c r="H289" s="527">
        <v>38</v>
      </c>
      <c r="I289" s="561"/>
      <c r="J289" s="562"/>
      <c r="K289" s="567"/>
      <c r="L289" s="564"/>
      <c r="M289" s="563"/>
      <c r="N289" s="568"/>
      <c r="O289" s="570"/>
      <c r="P289" s="671">
        <f t="shared" si="42"/>
        <v>0</v>
      </c>
      <c r="Q289" s="63">
        <f t="shared" si="43"/>
        <v>0</v>
      </c>
      <c r="R289" s="62">
        <f t="shared" si="44"/>
        <v>0</v>
      </c>
      <c r="S289" s="66">
        <f t="shared" si="45"/>
        <v>0</v>
      </c>
      <c r="T289" s="7">
        <f>($I289='Team Results'!$L$4)+0</f>
        <v>0</v>
      </c>
      <c r="U289" s="7">
        <f t="shared" si="46"/>
        <v>0</v>
      </c>
      <c r="V289" s="7">
        <f t="shared" si="47"/>
        <v>0</v>
      </c>
      <c r="W289" s="66">
        <f t="shared" si="48"/>
        <v>0</v>
      </c>
    </row>
    <row r="290" spans="1:52" ht="15">
      <c r="A290" s="5" t="str">
        <f t="shared" si="40"/>
        <v/>
      </c>
      <c r="B290" s="5" t="str">
        <f t="shared" si="41"/>
        <v/>
      </c>
      <c r="C290" s="5">
        <v>7</v>
      </c>
      <c r="D290" s="764"/>
      <c r="F290" s="529"/>
      <c r="G290" s="539">
        <f>IF('Form - Part 1'!$D$18="Yes",1,0)</f>
        <v>0</v>
      </c>
      <c r="H290" s="527">
        <v>39</v>
      </c>
      <c r="I290" s="561"/>
      <c r="J290" s="562"/>
      <c r="K290" s="563"/>
      <c r="L290" s="564"/>
      <c r="M290" s="563"/>
      <c r="N290" s="565"/>
      <c r="O290" s="570"/>
      <c r="P290" s="671">
        <f t="shared" si="42"/>
        <v>0</v>
      </c>
      <c r="Q290" s="63">
        <f t="shared" si="43"/>
        <v>0</v>
      </c>
      <c r="R290" s="62">
        <f t="shared" si="44"/>
        <v>0</v>
      </c>
      <c r="S290" s="66">
        <f t="shared" si="45"/>
        <v>0</v>
      </c>
      <c r="T290" s="7">
        <f>($I290='Team Results'!$L$4)+0</f>
        <v>0</v>
      </c>
      <c r="U290" s="7">
        <f t="shared" si="46"/>
        <v>0</v>
      </c>
      <c r="V290" s="7">
        <f t="shared" si="47"/>
        <v>0</v>
      </c>
      <c r="W290" s="66">
        <f t="shared" si="48"/>
        <v>0</v>
      </c>
    </row>
    <row r="291" spans="1:52" s="5" customFormat="1" ht="15">
      <c r="A291" s="5" t="str">
        <f t="shared" si="40"/>
        <v/>
      </c>
      <c r="B291" s="5" t="str">
        <f t="shared" si="41"/>
        <v/>
      </c>
      <c r="C291" s="5">
        <v>7</v>
      </c>
      <c r="D291" s="765"/>
      <c r="E291" s="536"/>
      <c r="F291" s="529"/>
      <c r="G291" s="539">
        <f>IF('Form - Part 1'!$D$18="Yes",1,0)</f>
        <v>0</v>
      </c>
      <c r="H291" s="537">
        <v>40</v>
      </c>
      <c r="I291" s="579"/>
      <c r="J291" s="580"/>
      <c r="K291" s="583"/>
      <c r="L291" s="582"/>
      <c r="M291" s="583"/>
      <c r="N291" s="584"/>
      <c r="O291" s="585"/>
      <c r="P291" s="671">
        <f t="shared" si="42"/>
        <v>0</v>
      </c>
      <c r="Q291" s="63">
        <f t="shared" si="43"/>
        <v>0</v>
      </c>
      <c r="R291" s="62">
        <f t="shared" si="44"/>
        <v>0</v>
      </c>
      <c r="S291" s="66">
        <f t="shared" si="45"/>
        <v>0</v>
      </c>
      <c r="T291" s="7">
        <f>($I291='Team Results'!$L$4)+0</f>
        <v>0</v>
      </c>
      <c r="U291" s="7">
        <f t="shared" si="46"/>
        <v>0</v>
      </c>
      <c r="V291" s="7">
        <f t="shared" si="47"/>
        <v>0</v>
      </c>
      <c r="W291" s="66">
        <f t="shared" si="48"/>
        <v>0</v>
      </c>
      <c r="X291" s="62"/>
      <c r="Y291" s="62"/>
      <c r="Z291" s="62"/>
      <c r="AA291" s="62"/>
      <c r="AB291" s="62"/>
      <c r="AC291" s="62"/>
      <c r="AD291" s="62"/>
      <c r="AE291" s="62"/>
      <c r="AF291" s="62"/>
      <c r="AG291" s="62"/>
      <c r="AH291" s="62"/>
      <c r="AI291" s="62"/>
      <c r="AJ291" s="62"/>
      <c r="AK291" s="62"/>
      <c r="AL291" s="62"/>
      <c r="AM291" s="62"/>
      <c r="AN291" s="62"/>
      <c r="AO291" s="62"/>
      <c r="AP291" s="62"/>
      <c r="AQ291" s="62"/>
      <c r="AR291" s="62"/>
      <c r="AS291" s="62"/>
      <c r="AT291" s="62"/>
      <c r="AU291" s="62"/>
      <c r="AV291" s="62"/>
      <c r="AW291" s="62"/>
      <c r="AX291" s="62"/>
      <c r="AY291" s="62"/>
      <c r="AZ291" s="62"/>
    </row>
    <row r="292" spans="1:52" s="241" customFormat="1">
      <c r="D292" s="298"/>
      <c r="E292" s="299"/>
      <c r="F292" s="300"/>
      <c r="G292" s="300"/>
      <c r="I292" s="242"/>
      <c r="J292" s="242"/>
      <c r="K292" s="242"/>
      <c r="L292" s="242"/>
      <c r="M292" s="242"/>
      <c r="N292" s="242"/>
      <c r="O292" s="243"/>
      <c r="P292" s="671">
        <f t="shared" si="42"/>
        <v>0</v>
      </c>
      <c r="Q292" s="63">
        <f t="shared" si="43"/>
        <v>0</v>
      </c>
      <c r="R292" s="62">
        <f t="shared" si="44"/>
        <v>0</v>
      </c>
      <c r="S292" s="66">
        <f t="shared" si="45"/>
        <v>0</v>
      </c>
      <c r="T292" s="7">
        <f>($I292='Team Results'!$L$4)+0</f>
        <v>0</v>
      </c>
      <c r="U292" s="7">
        <f t="shared" si="46"/>
        <v>0</v>
      </c>
      <c r="V292" s="7">
        <f t="shared" si="47"/>
        <v>0</v>
      </c>
      <c r="W292" s="66">
        <f t="shared" si="48"/>
        <v>0</v>
      </c>
    </row>
    <row r="293" spans="1:52" ht="15">
      <c r="A293" s="5" t="str">
        <f>IF(ISERROR(MONTH($E$293)),"",MONTH($E$293))</f>
        <v/>
      </c>
      <c r="B293" s="5" t="str">
        <f>IF(ISERROR(WEEKNUM($E$293)),"",WEEKNUM($E$293))</f>
        <v/>
      </c>
      <c r="C293" s="5">
        <v>8</v>
      </c>
      <c r="D293" s="763">
        <v>8</v>
      </c>
      <c r="E293" s="538" t="str">
        <f>IF(ISBLANK('Form - Part 1'!B19),"",'Form - Part 1'!B19)</f>
        <v/>
      </c>
      <c r="F293" s="539" t="str">
        <f>IF(ISBLANK('Form - Part 1'!C19),"0",'Form - Part 1'!C19)</f>
        <v>0</v>
      </c>
      <c r="G293" s="539">
        <f>IF('Form - Part 1'!$D$19="Yes",1,0)</f>
        <v>0</v>
      </c>
      <c r="H293" s="540">
        <v>1</v>
      </c>
      <c r="I293" s="586"/>
      <c r="J293" s="587"/>
      <c r="K293" s="588"/>
      <c r="L293" s="589"/>
      <c r="M293" s="588"/>
      <c r="N293" s="590"/>
      <c r="O293" s="591"/>
      <c r="P293" s="671">
        <f t="shared" si="42"/>
        <v>0</v>
      </c>
      <c r="Q293" s="63">
        <f t="shared" si="43"/>
        <v>0</v>
      </c>
      <c r="R293" s="62">
        <f t="shared" si="44"/>
        <v>0</v>
      </c>
      <c r="S293" s="66">
        <f t="shared" si="45"/>
        <v>0</v>
      </c>
      <c r="T293" s="7">
        <f>($I293='Team Results'!$L$4)+0</f>
        <v>0</v>
      </c>
      <c r="U293" s="7">
        <f t="shared" si="46"/>
        <v>0</v>
      </c>
      <c r="V293" s="7">
        <f t="shared" si="47"/>
        <v>0</v>
      </c>
      <c r="W293" s="66">
        <f t="shared" si="48"/>
        <v>0</v>
      </c>
    </row>
    <row r="294" spans="1:52" ht="15">
      <c r="A294" s="5" t="str">
        <f t="shared" ref="A294:A332" si="49">IF(ISERROR(MONTH($E$293)),"",MONTH($E$293))</f>
        <v/>
      </c>
      <c r="B294" s="5" t="str">
        <f t="shared" ref="B294:B332" si="50">IF(ISERROR(WEEKNUM($E$293)),"",WEEKNUM($E$293))</f>
        <v/>
      </c>
      <c r="C294" s="5">
        <v>8</v>
      </c>
      <c r="D294" s="764"/>
      <c r="F294" s="529"/>
      <c r="G294" s="539">
        <f>IF('Form - Part 1'!$D$19="Yes",1,0)</f>
        <v>0</v>
      </c>
      <c r="H294" s="527">
        <v>2</v>
      </c>
      <c r="I294" s="561"/>
      <c r="J294" s="562"/>
      <c r="K294" s="567"/>
      <c r="L294" s="564"/>
      <c r="M294" s="563"/>
      <c r="N294" s="568"/>
      <c r="O294" s="570"/>
      <c r="P294" s="671">
        <f t="shared" si="42"/>
        <v>0</v>
      </c>
      <c r="Q294" s="63">
        <f t="shared" si="43"/>
        <v>0</v>
      </c>
      <c r="R294" s="62">
        <f t="shared" si="44"/>
        <v>0</v>
      </c>
      <c r="S294" s="66">
        <f t="shared" si="45"/>
        <v>0</v>
      </c>
      <c r="T294" s="7">
        <f>($I294='Team Results'!$L$4)+0</f>
        <v>0</v>
      </c>
      <c r="U294" s="7">
        <f t="shared" si="46"/>
        <v>0</v>
      </c>
      <c r="V294" s="7">
        <f t="shared" si="47"/>
        <v>0</v>
      </c>
      <c r="W294" s="66">
        <f t="shared" si="48"/>
        <v>0</v>
      </c>
    </row>
    <row r="295" spans="1:52" ht="15">
      <c r="A295" s="5" t="str">
        <f t="shared" si="49"/>
        <v/>
      </c>
      <c r="B295" s="5" t="str">
        <f t="shared" si="50"/>
        <v/>
      </c>
      <c r="C295" s="5">
        <v>8</v>
      </c>
      <c r="D295" s="764"/>
      <c r="F295" s="529"/>
      <c r="G295" s="539">
        <f>IF('Form - Part 1'!$D$19="Yes",1,0)</f>
        <v>0</v>
      </c>
      <c r="H295" s="527">
        <v>3</v>
      </c>
      <c r="I295" s="561"/>
      <c r="J295" s="562"/>
      <c r="K295" s="567"/>
      <c r="L295" s="564"/>
      <c r="M295" s="563"/>
      <c r="N295" s="568"/>
      <c r="O295" s="570"/>
      <c r="P295" s="671">
        <f t="shared" si="42"/>
        <v>0</v>
      </c>
      <c r="Q295" s="63">
        <f t="shared" si="43"/>
        <v>0</v>
      </c>
      <c r="R295" s="62">
        <f t="shared" si="44"/>
        <v>0</v>
      </c>
      <c r="S295" s="66">
        <f t="shared" si="45"/>
        <v>0</v>
      </c>
      <c r="T295" s="7">
        <f>($I295='Team Results'!$L$4)+0</f>
        <v>0</v>
      </c>
      <c r="U295" s="7">
        <f t="shared" si="46"/>
        <v>0</v>
      </c>
      <c r="V295" s="7">
        <f t="shared" si="47"/>
        <v>0</v>
      </c>
      <c r="W295" s="66">
        <f t="shared" si="48"/>
        <v>0</v>
      </c>
    </row>
    <row r="296" spans="1:52" ht="15">
      <c r="A296" s="5" t="str">
        <f t="shared" si="49"/>
        <v/>
      </c>
      <c r="B296" s="5" t="str">
        <f t="shared" si="50"/>
        <v/>
      </c>
      <c r="C296" s="5">
        <v>8</v>
      </c>
      <c r="D296" s="764"/>
      <c r="F296" s="529"/>
      <c r="G296" s="539">
        <f>IF('Form - Part 1'!$D$19="Yes",1,0)</f>
        <v>0</v>
      </c>
      <c r="H296" s="527">
        <v>4</v>
      </c>
      <c r="I296" s="561"/>
      <c r="J296" s="562"/>
      <c r="K296" s="563"/>
      <c r="L296" s="564"/>
      <c r="M296" s="563"/>
      <c r="N296" s="565"/>
      <c r="O296" s="570"/>
      <c r="P296" s="671">
        <f t="shared" si="42"/>
        <v>0</v>
      </c>
      <c r="Q296" s="63">
        <f t="shared" si="43"/>
        <v>0</v>
      </c>
      <c r="R296" s="62">
        <f t="shared" si="44"/>
        <v>0</v>
      </c>
      <c r="S296" s="66">
        <f t="shared" si="45"/>
        <v>0</v>
      </c>
      <c r="T296" s="7">
        <f>($I296='Team Results'!$L$4)+0</f>
        <v>0</v>
      </c>
      <c r="U296" s="7">
        <f t="shared" si="46"/>
        <v>0</v>
      </c>
      <c r="V296" s="7">
        <f t="shared" si="47"/>
        <v>0</v>
      </c>
      <c r="W296" s="66">
        <f t="shared" si="48"/>
        <v>0</v>
      </c>
    </row>
    <row r="297" spans="1:52" ht="15">
      <c r="A297" s="5" t="str">
        <f t="shared" si="49"/>
        <v/>
      </c>
      <c r="B297" s="5" t="str">
        <f t="shared" si="50"/>
        <v/>
      </c>
      <c r="C297" s="5">
        <v>8</v>
      </c>
      <c r="D297" s="764"/>
      <c r="F297" s="529"/>
      <c r="G297" s="539">
        <f>IF('Form - Part 1'!$D$19="Yes",1,0)</f>
        <v>0</v>
      </c>
      <c r="H297" s="527">
        <v>5</v>
      </c>
      <c r="I297" s="561"/>
      <c r="J297" s="562"/>
      <c r="K297" s="563"/>
      <c r="L297" s="564"/>
      <c r="M297" s="563"/>
      <c r="N297" s="565"/>
      <c r="O297" s="570"/>
      <c r="P297" s="671">
        <f t="shared" si="42"/>
        <v>0</v>
      </c>
      <c r="Q297" s="63">
        <f t="shared" si="43"/>
        <v>0</v>
      </c>
      <c r="R297" s="62">
        <f t="shared" si="44"/>
        <v>0</v>
      </c>
      <c r="S297" s="66">
        <f t="shared" si="45"/>
        <v>0</v>
      </c>
      <c r="T297" s="7">
        <f>($I297='Team Results'!$L$4)+0</f>
        <v>0</v>
      </c>
      <c r="U297" s="7">
        <f t="shared" si="46"/>
        <v>0</v>
      </c>
      <c r="V297" s="7">
        <f t="shared" si="47"/>
        <v>0</v>
      </c>
      <c r="W297" s="66">
        <f t="shared" si="48"/>
        <v>0</v>
      </c>
    </row>
    <row r="298" spans="1:52" ht="15">
      <c r="A298" s="5" t="str">
        <f t="shared" si="49"/>
        <v/>
      </c>
      <c r="B298" s="5" t="str">
        <f t="shared" si="50"/>
        <v/>
      </c>
      <c r="C298" s="5">
        <v>8</v>
      </c>
      <c r="D298" s="764"/>
      <c r="F298" s="529"/>
      <c r="G298" s="539">
        <f>IF('Form - Part 1'!$D$19="Yes",1,0)</f>
        <v>0</v>
      </c>
      <c r="H298" s="527">
        <v>6</v>
      </c>
      <c r="I298" s="561"/>
      <c r="J298" s="562"/>
      <c r="K298" s="563"/>
      <c r="L298" s="564"/>
      <c r="M298" s="563"/>
      <c r="N298" s="565"/>
      <c r="O298" s="570"/>
      <c r="P298" s="671">
        <f t="shared" si="42"/>
        <v>0</v>
      </c>
      <c r="Q298" s="63">
        <f t="shared" si="43"/>
        <v>0</v>
      </c>
      <c r="R298" s="62">
        <f t="shared" si="44"/>
        <v>0</v>
      </c>
      <c r="S298" s="66">
        <f t="shared" si="45"/>
        <v>0</v>
      </c>
      <c r="T298" s="7">
        <f>($I298='Team Results'!$L$4)+0</f>
        <v>0</v>
      </c>
      <c r="U298" s="7">
        <f t="shared" si="46"/>
        <v>0</v>
      </c>
      <c r="V298" s="7">
        <f t="shared" si="47"/>
        <v>0</v>
      </c>
      <c r="W298" s="66">
        <f t="shared" si="48"/>
        <v>0</v>
      </c>
    </row>
    <row r="299" spans="1:52" ht="15">
      <c r="A299" s="5" t="str">
        <f t="shared" si="49"/>
        <v/>
      </c>
      <c r="B299" s="5" t="str">
        <f t="shared" si="50"/>
        <v/>
      </c>
      <c r="C299" s="5">
        <v>8</v>
      </c>
      <c r="D299" s="764"/>
      <c r="F299" s="529"/>
      <c r="G299" s="539">
        <f>IF('Form - Part 1'!$D$19="Yes",1,0)</f>
        <v>0</v>
      </c>
      <c r="H299" s="527">
        <v>7</v>
      </c>
      <c r="I299" s="561"/>
      <c r="J299" s="562"/>
      <c r="K299" s="567"/>
      <c r="L299" s="564"/>
      <c r="M299" s="563"/>
      <c r="N299" s="568"/>
      <c r="O299" s="570"/>
      <c r="P299" s="671">
        <f t="shared" si="42"/>
        <v>0</v>
      </c>
      <c r="Q299" s="63">
        <f t="shared" si="43"/>
        <v>0</v>
      </c>
      <c r="R299" s="62">
        <f t="shared" si="44"/>
        <v>0</v>
      </c>
      <c r="S299" s="66">
        <f t="shared" si="45"/>
        <v>0</v>
      </c>
      <c r="T299" s="7">
        <f>($I299='Team Results'!$L$4)+0</f>
        <v>0</v>
      </c>
      <c r="U299" s="7">
        <f t="shared" si="46"/>
        <v>0</v>
      </c>
      <c r="V299" s="7">
        <f t="shared" si="47"/>
        <v>0</v>
      </c>
      <c r="W299" s="66">
        <f t="shared" si="48"/>
        <v>0</v>
      </c>
    </row>
    <row r="300" spans="1:52" ht="15">
      <c r="A300" s="5" t="str">
        <f t="shared" si="49"/>
        <v/>
      </c>
      <c r="B300" s="5" t="str">
        <f t="shared" si="50"/>
        <v/>
      </c>
      <c r="C300" s="5">
        <v>8</v>
      </c>
      <c r="D300" s="764"/>
      <c r="F300" s="529"/>
      <c r="G300" s="539">
        <f>IF('Form - Part 1'!$D$19="Yes",1,0)</f>
        <v>0</v>
      </c>
      <c r="H300" s="527">
        <v>8</v>
      </c>
      <c r="I300" s="561"/>
      <c r="J300" s="562"/>
      <c r="K300" s="567"/>
      <c r="L300" s="564"/>
      <c r="M300" s="563"/>
      <c r="N300" s="568"/>
      <c r="O300" s="570"/>
      <c r="P300" s="671">
        <f t="shared" si="42"/>
        <v>0</v>
      </c>
      <c r="Q300" s="63">
        <f t="shared" si="43"/>
        <v>0</v>
      </c>
      <c r="R300" s="62">
        <f t="shared" si="44"/>
        <v>0</v>
      </c>
      <c r="S300" s="66">
        <f t="shared" si="45"/>
        <v>0</v>
      </c>
      <c r="T300" s="7">
        <f>($I300='Team Results'!$L$4)+0</f>
        <v>0</v>
      </c>
      <c r="U300" s="7">
        <f t="shared" si="46"/>
        <v>0</v>
      </c>
      <c r="V300" s="7">
        <f t="shared" si="47"/>
        <v>0</v>
      </c>
      <c r="W300" s="66">
        <f t="shared" si="48"/>
        <v>0</v>
      </c>
    </row>
    <row r="301" spans="1:52" ht="15">
      <c r="A301" s="5" t="str">
        <f t="shared" si="49"/>
        <v/>
      </c>
      <c r="B301" s="5" t="str">
        <f t="shared" si="50"/>
        <v/>
      </c>
      <c r="C301" s="5">
        <v>8</v>
      </c>
      <c r="D301" s="764"/>
      <c r="F301" s="529"/>
      <c r="G301" s="539">
        <f>IF('Form - Part 1'!$D$19="Yes",1,0)</f>
        <v>0</v>
      </c>
      <c r="H301" s="527">
        <v>9</v>
      </c>
      <c r="I301" s="561"/>
      <c r="J301" s="562"/>
      <c r="K301" s="563"/>
      <c r="L301" s="564"/>
      <c r="M301" s="563"/>
      <c r="N301" s="565"/>
      <c r="O301" s="570"/>
      <c r="P301" s="671">
        <f t="shared" si="42"/>
        <v>0</v>
      </c>
      <c r="Q301" s="63">
        <f t="shared" si="43"/>
        <v>0</v>
      </c>
      <c r="R301" s="62">
        <f t="shared" si="44"/>
        <v>0</v>
      </c>
      <c r="S301" s="66">
        <f t="shared" si="45"/>
        <v>0</v>
      </c>
      <c r="T301" s="7">
        <f>($I301='Team Results'!$L$4)+0</f>
        <v>0</v>
      </c>
      <c r="U301" s="7">
        <f t="shared" si="46"/>
        <v>0</v>
      </c>
      <c r="V301" s="7">
        <f t="shared" si="47"/>
        <v>0</v>
      </c>
      <c r="W301" s="66">
        <f t="shared" si="48"/>
        <v>0</v>
      </c>
    </row>
    <row r="302" spans="1:52" ht="15">
      <c r="A302" s="5" t="str">
        <f t="shared" si="49"/>
        <v/>
      </c>
      <c r="B302" s="5" t="str">
        <f t="shared" si="50"/>
        <v/>
      </c>
      <c r="C302" s="5">
        <v>8</v>
      </c>
      <c r="D302" s="764"/>
      <c r="F302" s="529"/>
      <c r="G302" s="539">
        <f>IF('Form - Part 1'!$D$19="Yes",1,0)</f>
        <v>0</v>
      </c>
      <c r="H302" s="527">
        <v>10</v>
      </c>
      <c r="I302" s="561"/>
      <c r="J302" s="562"/>
      <c r="K302" s="567"/>
      <c r="L302" s="564"/>
      <c r="M302" s="563"/>
      <c r="N302" s="568"/>
      <c r="O302" s="570"/>
      <c r="P302" s="671">
        <f t="shared" si="42"/>
        <v>0</v>
      </c>
      <c r="Q302" s="63">
        <f t="shared" si="43"/>
        <v>0</v>
      </c>
      <c r="R302" s="62">
        <f t="shared" si="44"/>
        <v>0</v>
      </c>
      <c r="S302" s="66">
        <f t="shared" si="45"/>
        <v>0</v>
      </c>
      <c r="T302" s="7">
        <f>($I302='Team Results'!$L$4)+0</f>
        <v>0</v>
      </c>
      <c r="U302" s="7">
        <f t="shared" si="46"/>
        <v>0</v>
      </c>
      <c r="V302" s="7">
        <f t="shared" si="47"/>
        <v>0</v>
      </c>
      <c r="W302" s="66">
        <f t="shared" si="48"/>
        <v>0</v>
      </c>
    </row>
    <row r="303" spans="1:52" ht="15">
      <c r="A303" s="5" t="str">
        <f t="shared" si="49"/>
        <v/>
      </c>
      <c r="B303" s="5" t="str">
        <f t="shared" si="50"/>
        <v/>
      </c>
      <c r="C303" s="5">
        <v>8</v>
      </c>
      <c r="D303" s="764"/>
      <c r="F303" s="529"/>
      <c r="G303" s="539">
        <f>IF('Form - Part 1'!$D$19="Yes",1,0)</f>
        <v>0</v>
      </c>
      <c r="H303" s="527">
        <v>11</v>
      </c>
      <c r="I303" s="561"/>
      <c r="J303" s="562"/>
      <c r="K303" s="563"/>
      <c r="L303" s="564"/>
      <c r="M303" s="563"/>
      <c r="N303" s="565"/>
      <c r="O303" s="570"/>
      <c r="P303" s="671">
        <f t="shared" si="42"/>
        <v>0</v>
      </c>
      <c r="Q303" s="63">
        <f t="shared" si="43"/>
        <v>0</v>
      </c>
      <c r="R303" s="62">
        <f t="shared" si="44"/>
        <v>0</v>
      </c>
      <c r="S303" s="66">
        <f t="shared" si="45"/>
        <v>0</v>
      </c>
      <c r="T303" s="7">
        <f>($I303='Team Results'!$L$4)+0</f>
        <v>0</v>
      </c>
      <c r="U303" s="7">
        <f t="shared" si="46"/>
        <v>0</v>
      </c>
      <c r="V303" s="7">
        <f t="shared" si="47"/>
        <v>0</v>
      </c>
      <c r="W303" s="66">
        <f t="shared" si="48"/>
        <v>0</v>
      </c>
    </row>
    <row r="304" spans="1:52" ht="15">
      <c r="A304" s="5" t="str">
        <f t="shared" si="49"/>
        <v/>
      </c>
      <c r="B304" s="5" t="str">
        <f t="shared" si="50"/>
        <v/>
      </c>
      <c r="C304" s="5">
        <v>8</v>
      </c>
      <c r="D304" s="764"/>
      <c r="F304" s="529"/>
      <c r="G304" s="539">
        <f>IF('Form - Part 1'!$D$19="Yes",1,0)</f>
        <v>0</v>
      </c>
      <c r="H304" s="527">
        <v>12</v>
      </c>
      <c r="I304" s="561"/>
      <c r="J304" s="562"/>
      <c r="K304" s="567"/>
      <c r="L304" s="564"/>
      <c r="M304" s="563"/>
      <c r="N304" s="568"/>
      <c r="O304" s="570"/>
      <c r="P304" s="671">
        <f t="shared" si="42"/>
        <v>0</v>
      </c>
      <c r="Q304" s="63">
        <f t="shared" si="43"/>
        <v>0</v>
      </c>
      <c r="R304" s="62">
        <f t="shared" si="44"/>
        <v>0</v>
      </c>
      <c r="S304" s="66">
        <f t="shared" si="45"/>
        <v>0</v>
      </c>
      <c r="T304" s="7">
        <f>($I304='Team Results'!$L$4)+0</f>
        <v>0</v>
      </c>
      <c r="U304" s="7">
        <f t="shared" si="46"/>
        <v>0</v>
      </c>
      <c r="V304" s="7">
        <f t="shared" si="47"/>
        <v>0</v>
      </c>
      <c r="W304" s="66">
        <f t="shared" si="48"/>
        <v>0</v>
      </c>
    </row>
    <row r="305" spans="1:23" ht="15">
      <c r="A305" s="5" t="str">
        <f t="shared" si="49"/>
        <v/>
      </c>
      <c r="B305" s="5" t="str">
        <f t="shared" si="50"/>
        <v/>
      </c>
      <c r="C305" s="5">
        <v>8</v>
      </c>
      <c r="D305" s="764"/>
      <c r="F305" s="529"/>
      <c r="G305" s="539">
        <f>IF('Form - Part 1'!$D$19="Yes",1,0)</f>
        <v>0</v>
      </c>
      <c r="H305" s="527">
        <v>13</v>
      </c>
      <c r="I305" s="561"/>
      <c r="J305" s="562"/>
      <c r="K305" s="567"/>
      <c r="L305" s="564"/>
      <c r="M305" s="563"/>
      <c r="N305" s="568"/>
      <c r="O305" s="570"/>
      <c r="P305" s="671">
        <f t="shared" si="42"/>
        <v>0</v>
      </c>
      <c r="Q305" s="63">
        <f t="shared" si="43"/>
        <v>0</v>
      </c>
      <c r="R305" s="62">
        <f t="shared" si="44"/>
        <v>0</v>
      </c>
      <c r="S305" s="66">
        <f t="shared" si="45"/>
        <v>0</v>
      </c>
      <c r="T305" s="7">
        <f>($I305='Team Results'!$L$4)+0</f>
        <v>0</v>
      </c>
      <c r="U305" s="7">
        <f t="shared" si="46"/>
        <v>0</v>
      </c>
      <c r="V305" s="7">
        <f t="shared" si="47"/>
        <v>0</v>
      </c>
      <c r="W305" s="66">
        <f t="shared" si="48"/>
        <v>0</v>
      </c>
    </row>
    <row r="306" spans="1:23" ht="15">
      <c r="A306" s="5" t="str">
        <f t="shared" si="49"/>
        <v/>
      </c>
      <c r="B306" s="5" t="str">
        <f t="shared" si="50"/>
        <v/>
      </c>
      <c r="C306" s="5">
        <v>8</v>
      </c>
      <c r="D306" s="764"/>
      <c r="F306" s="529"/>
      <c r="G306" s="539">
        <f>IF('Form - Part 1'!$D$19="Yes",1,0)</f>
        <v>0</v>
      </c>
      <c r="H306" s="527">
        <v>14</v>
      </c>
      <c r="I306" s="561"/>
      <c r="J306" s="562"/>
      <c r="K306" s="563"/>
      <c r="L306" s="564"/>
      <c r="M306" s="563"/>
      <c r="N306" s="565"/>
      <c r="O306" s="570"/>
      <c r="P306" s="671">
        <f t="shared" si="42"/>
        <v>0</v>
      </c>
      <c r="Q306" s="63">
        <f t="shared" si="43"/>
        <v>0</v>
      </c>
      <c r="R306" s="62">
        <f t="shared" si="44"/>
        <v>0</v>
      </c>
      <c r="S306" s="66">
        <f t="shared" si="45"/>
        <v>0</v>
      </c>
      <c r="T306" s="7">
        <f>($I306='Team Results'!$L$4)+0</f>
        <v>0</v>
      </c>
      <c r="U306" s="7">
        <f t="shared" si="46"/>
        <v>0</v>
      </c>
      <c r="V306" s="7">
        <f t="shared" si="47"/>
        <v>0</v>
      </c>
      <c r="W306" s="66">
        <f t="shared" si="48"/>
        <v>0</v>
      </c>
    </row>
    <row r="307" spans="1:23" ht="15">
      <c r="A307" s="5" t="str">
        <f t="shared" si="49"/>
        <v/>
      </c>
      <c r="B307" s="5" t="str">
        <f t="shared" si="50"/>
        <v/>
      </c>
      <c r="C307" s="5">
        <v>8</v>
      </c>
      <c r="D307" s="764"/>
      <c r="F307" s="529"/>
      <c r="G307" s="539">
        <f>IF('Form - Part 1'!$D$19="Yes",1,0)</f>
        <v>0</v>
      </c>
      <c r="H307" s="527">
        <v>15</v>
      </c>
      <c r="I307" s="561"/>
      <c r="J307" s="562"/>
      <c r="K307" s="563"/>
      <c r="L307" s="564"/>
      <c r="M307" s="563"/>
      <c r="N307" s="565"/>
      <c r="O307" s="570"/>
      <c r="P307" s="671">
        <f t="shared" si="42"/>
        <v>0</v>
      </c>
      <c r="Q307" s="63">
        <f t="shared" si="43"/>
        <v>0</v>
      </c>
      <c r="R307" s="62">
        <f t="shared" si="44"/>
        <v>0</v>
      </c>
      <c r="S307" s="66">
        <f t="shared" si="45"/>
        <v>0</v>
      </c>
      <c r="T307" s="7">
        <f>($I307='Team Results'!$L$4)+0</f>
        <v>0</v>
      </c>
      <c r="U307" s="7">
        <f t="shared" si="46"/>
        <v>0</v>
      </c>
      <c r="V307" s="7">
        <f t="shared" si="47"/>
        <v>0</v>
      </c>
      <c r="W307" s="66">
        <f t="shared" si="48"/>
        <v>0</v>
      </c>
    </row>
    <row r="308" spans="1:23" ht="15">
      <c r="A308" s="5" t="str">
        <f t="shared" si="49"/>
        <v/>
      </c>
      <c r="B308" s="5" t="str">
        <f t="shared" si="50"/>
        <v/>
      </c>
      <c r="C308" s="5">
        <v>8</v>
      </c>
      <c r="D308" s="764"/>
      <c r="F308" s="529"/>
      <c r="G308" s="539">
        <f>IF('Form - Part 1'!$D$19="Yes",1,0)</f>
        <v>0</v>
      </c>
      <c r="H308" s="527">
        <v>16</v>
      </c>
      <c r="I308" s="561"/>
      <c r="J308" s="562"/>
      <c r="K308" s="563"/>
      <c r="L308" s="564"/>
      <c r="M308" s="563"/>
      <c r="N308" s="565"/>
      <c r="O308" s="570"/>
      <c r="P308" s="671">
        <f t="shared" si="42"/>
        <v>0</v>
      </c>
      <c r="Q308" s="63">
        <f t="shared" si="43"/>
        <v>0</v>
      </c>
      <c r="R308" s="62">
        <f t="shared" si="44"/>
        <v>0</v>
      </c>
      <c r="S308" s="66">
        <f t="shared" si="45"/>
        <v>0</v>
      </c>
      <c r="T308" s="7">
        <f>($I308='Team Results'!$L$4)+0</f>
        <v>0</v>
      </c>
      <c r="U308" s="7">
        <f t="shared" si="46"/>
        <v>0</v>
      </c>
      <c r="V308" s="7">
        <f t="shared" si="47"/>
        <v>0</v>
      </c>
      <c r="W308" s="66">
        <f t="shared" si="48"/>
        <v>0</v>
      </c>
    </row>
    <row r="309" spans="1:23" ht="15">
      <c r="A309" s="5" t="str">
        <f t="shared" si="49"/>
        <v/>
      </c>
      <c r="B309" s="5" t="str">
        <f t="shared" si="50"/>
        <v/>
      </c>
      <c r="C309" s="5">
        <v>8</v>
      </c>
      <c r="D309" s="764"/>
      <c r="F309" s="529"/>
      <c r="G309" s="539">
        <f>IF('Form - Part 1'!$D$19="Yes",1,0)</f>
        <v>0</v>
      </c>
      <c r="H309" s="527">
        <v>17</v>
      </c>
      <c r="I309" s="561"/>
      <c r="J309" s="562"/>
      <c r="K309" s="567"/>
      <c r="L309" s="564"/>
      <c r="M309" s="563"/>
      <c r="N309" s="568"/>
      <c r="O309" s="570"/>
      <c r="P309" s="671">
        <f t="shared" si="42"/>
        <v>0</v>
      </c>
      <c r="Q309" s="63">
        <f t="shared" si="43"/>
        <v>0</v>
      </c>
      <c r="R309" s="62">
        <f t="shared" si="44"/>
        <v>0</v>
      </c>
      <c r="S309" s="66">
        <f t="shared" si="45"/>
        <v>0</v>
      </c>
      <c r="T309" s="7">
        <f>($I309='Team Results'!$L$4)+0</f>
        <v>0</v>
      </c>
      <c r="U309" s="7">
        <f t="shared" si="46"/>
        <v>0</v>
      </c>
      <c r="V309" s="7">
        <f t="shared" si="47"/>
        <v>0</v>
      </c>
      <c r="W309" s="66">
        <f t="shared" si="48"/>
        <v>0</v>
      </c>
    </row>
    <row r="310" spans="1:23" ht="15">
      <c r="A310" s="5" t="str">
        <f t="shared" si="49"/>
        <v/>
      </c>
      <c r="B310" s="5" t="str">
        <f t="shared" si="50"/>
        <v/>
      </c>
      <c r="C310" s="5">
        <v>8</v>
      </c>
      <c r="D310" s="764"/>
      <c r="F310" s="529"/>
      <c r="G310" s="539">
        <f>IF('Form - Part 1'!$D$19="Yes",1,0)</f>
        <v>0</v>
      </c>
      <c r="H310" s="527">
        <v>18</v>
      </c>
      <c r="I310" s="561"/>
      <c r="J310" s="562"/>
      <c r="K310" s="567"/>
      <c r="L310" s="564"/>
      <c r="M310" s="563"/>
      <c r="N310" s="568"/>
      <c r="O310" s="570"/>
      <c r="P310" s="671">
        <f t="shared" si="42"/>
        <v>0</v>
      </c>
      <c r="Q310" s="63">
        <f t="shared" si="43"/>
        <v>0</v>
      </c>
      <c r="R310" s="62">
        <f t="shared" si="44"/>
        <v>0</v>
      </c>
      <c r="S310" s="66">
        <f t="shared" si="45"/>
        <v>0</v>
      </c>
      <c r="T310" s="7">
        <f>($I310='Team Results'!$L$4)+0</f>
        <v>0</v>
      </c>
      <c r="U310" s="7">
        <f t="shared" si="46"/>
        <v>0</v>
      </c>
      <c r="V310" s="7">
        <f t="shared" si="47"/>
        <v>0</v>
      </c>
      <c r="W310" s="66">
        <f t="shared" si="48"/>
        <v>0</v>
      </c>
    </row>
    <row r="311" spans="1:23" ht="15">
      <c r="A311" s="5" t="str">
        <f t="shared" si="49"/>
        <v/>
      </c>
      <c r="B311" s="5" t="str">
        <f t="shared" si="50"/>
        <v/>
      </c>
      <c r="C311" s="5">
        <v>8</v>
      </c>
      <c r="D311" s="764"/>
      <c r="F311" s="529"/>
      <c r="G311" s="539">
        <f>IF('Form - Part 1'!$D$19="Yes",1,0)</f>
        <v>0</v>
      </c>
      <c r="H311" s="527">
        <v>19</v>
      </c>
      <c r="I311" s="561"/>
      <c r="J311" s="562"/>
      <c r="K311" s="567"/>
      <c r="L311" s="564"/>
      <c r="M311" s="563"/>
      <c r="N311" s="568"/>
      <c r="O311" s="570"/>
      <c r="P311" s="671">
        <f t="shared" si="42"/>
        <v>0</v>
      </c>
      <c r="Q311" s="63">
        <f t="shared" si="43"/>
        <v>0</v>
      </c>
      <c r="R311" s="62">
        <f t="shared" si="44"/>
        <v>0</v>
      </c>
      <c r="S311" s="66">
        <f t="shared" si="45"/>
        <v>0</v>
      </c>
      <c r="T311" s="7">
        <f>($I311='Team Results'!$L$4)+0</f>
        <v>0</v>
      </c>
      <c r="U311" s="7">
        <f t="shared" si="46"/>
        <v>0</v>
      </c>
      <c r="V311" s="7">
        <f t="shared" si="47"/>
        <v>0</v>
      </c>
      <c r="W311" s="66">
        <f t="shared" si="48"/>
        <v>0</v>
      </c>
    </row>
    <row r="312" spans="1:23" ht="15">
      <c r="A312" s="5" t="str">
        <f t="shared" si="49"/>
        <v/>
      </c>
      <c r="B312" s="5" t="str">
        <f t="shared" si="50"/>
        <v/>
      </c>
      <c r="C312" s="5">
        <v>8</v>
      </c>
      <c r="D312" s="764"/>
      <c r="F312" s="529"/>
      <c r="G312" s="539">
        <f>IF('Form - Part 1'!$D$19="Yes",1,0)</f>
        <v>0</v>
      </c>
      <c r="H312" s="527">
        <v>20</v>
      </c>
      <c r="I312" s="561"/>
      <c r="J312" s="562"/>
      <c r="K312" s="567"/>
      <c r="L312" s="564"/>
      <c r="M312" s="563"/>
      <c r="N312" s="568"/>
      <c r="O312" s="570"/>
      <c r="P312" s="671">
        <f t="shared" si="42"/>
        <v>0</v>
      </c>
      <c r="Q312" s="63">
        <f t="shared" si="43"/>
        <v>0</v>
      </c>
      <c r="R312" s="62">
        <f t="shared" si="44"/>
        <v>0</v>
      </c>
      <c r="S312" s="66">
        <f t="shared" si="45"/>
        <v>0</v>
      </c>
      <c r="T312" s="7">
        <f>($I312='Team Results'!$L$4)+0</f>
        <v>0</v>
      </c>
      <c r="U312" s="7">
        <f t="shared" si="46"/>
        <v>0</v>
      </c>
      <c r="V312" s="7">
        <f t="shared" si="47"/>
        <v>0</v>
      </c>
      <c r="W312" s="66">
        <f t="shared" si="48"/>
        <v>0</v>
      </c>
    </row>
    <row r="313" spans="1:23" ht="15">
      <c r="A313" s="5" t="str">
        <f t="shared" si="49"/>
        <v/>
      </c>
      <c r="B313" s="5" t="str">
        <f t="shared" si="50"/>
        <v/>
      </c>
      <c r="C313" s="5">
        <v>8</v>
      </c>
      <c r="D313" s="764"/>
      <c r="F313" s="529"/>
      <c r="G313" s="539">
        <f>IF('Form - Part 1'!$D$19="Yes",1,0)</f>
        <v>0</v>
      </c>
      <c r="H313" s="527">
        <v>21</v>
      </c>
      <c r="I313" s="561"/>
      <c r="J313" s="562"/>
      <c r="K313" s="567"/>
      <c r="L313" s="564"/>
      <c r="M313" s="563"/>
      <c r="N313" s="568"/>
      <c r="O313" s="570"/>
      <c r="P313" s="671">
        <f t="shared" si="42"/>
        <v>0</v>
      </c>
      <c r="Q313" s="63">
        <f t="shared" si="43"/>
        <v>0</v>
      </c>
      <c r="R313" s="62">
        <f t="shared" si="44"/>
        <v>0</v>
      </c>
      <c r="S313" s="66">
        <f t="shared" si="45"/>
        <v>0</v>
      </c>
      <c r="T313" s="7">
        <f>($I313='Team Results'!$L$4)+0</f>
        <v>0</v>
      </c>
      <c r="U313" s="7">
        <f t="shared" si="46"/>
        <v>0</v>
      </c>
      <c r="V313" s="7">
        <f t="shared" si="47"/>
        <v>0</v>
      </c>
      <c r="W313" s="66">
        <f t="shared" si="48"/>
        <v>0</v>
      </c>
    </row>
    <row r="314" spans="1:23" ht="15">
      <c r="A314" s="5" t="str">
        <f t="shared" si="49"/>
        <v/>
      </c>
      <c r="B314" s="5" t="str">
        <f t="shared" si="50"/>
        <v/>
      </c>
      <c r="C314" s="5">
        <v>8</v>
      </c>
      <c r="D314" s="764"/>
      <c r="F314" s="529"/>
      <c r="G314" s="539">
        <f>IF('Form - Part 1'!$D$19="Yes",1,0)</f>
        <v>0</v>
      </c>
      <c r="H314" s="527">
        <v>22</v>
      </c>
      <c r="I314" s="561"/>
      <c r="J314" s="562"/>
      <c r="K314" s="567"/>
      <c r="L314" s="564"/>
      <c r="M314" s="563"/>
      <c r="N314" s="568"/>
      <c r="O314" s="570"/>
      <c r="P314" s="671">
        <f t="shared" si="42"/>
        <v>0</v>
      </c>
      <c r="Q314" s="63">
        <f t="shared" si="43"/>
        <v>0</v>
      </c>
      <c r="R314" s="62">
        <f t="shared" si="44"/>
        <v>0</v>
      </c>
      <c r="S314" s="66">
        <f t="shared" si="45"/>
        <v>0</v>
      </c>
      <c r="T314" s="7">
        <f>($I314='Team Results'!$L$4)+0</f>
        <v>0</v>
      </c>
      <c r="U314" s="7">
        <f t="shared" si="46"/>
        <v>0</v>
      </c>
      <c r="V314" s="7">
        <f t="shared" si="47"/>
        <v>0</v>
      </c>
      <c r="W314" s="66">
        <f t="shared" si="48"/>
        <v>0</v>
      </c>
    </row>
    <row r="315" spans="1:23" ht="15">
      <c r="A315" s="5" t="str">
        <f t="shared" si="49"/>
        <v/>
      </c>
      <c r="B315" s="5" t="str">
        <f t="shared" si="50"/>
        <v/>
      </c>
      <c r="C315" s="5">
        <v>8</v>
      </c>
      <c r="D315" s="764"/>
      <c r="F315" s="529"/>
      <c r="G315" s="539">
        <f>IF('Form - Part 1'!$D$19="Yes",1,0)</f>
        <v>0</v>
      </c>
      <c r="H315" s="527">
        <v>23</v>
      </c>
      <c r="I315" s="561"/>
      <c r="J315" s="562"/>
      <c r="K315" s="567"/>
      <c r="L315" s="564"/>
      <c r="M315" s="563"/>
      <c r="N315" s="568"/>
      <c r="O315" s="570"/>
      <c r="P315" s="671">
        <f t="shared" si="42"/>
        <v>0</v>
      </c>
      <c r="Q315" s="63">
        <f t="shared" si="43"/>
        <v>0</v>
      </c>
      <c r="R315" s="62">
        <f t="shared" si="44"/>
        <v>0</v>
      </c>
      <c r="S315" s="66">
        <f t="shared" si="45"/>
        <v>0</v>
      </c>
      <c r="T315" s="7">
        <f>($I315='Team Results'!$L$4)+0</f>
        <v>0</v>
      </c>
      <c r="U315" s="7">
        <f t="shared" si="46"/>
        <v>0</v>
      </c>
      <c r="V315" s="7">
        <f t="shared" si="47"/>
        <v>0</v>
      </c>
      <c r="W315" s="66">
        <f t="shared" si="48"/>
        <v>0</v>
      </c>
    </row>
    <row r="316" spans="1:23" ht="15">
      <c r="A316" s="5" t="str">
        <f t="shared" si="49"/>
        <v/>
      </c>
      <c r="B316" s="5" t="str">
        <f t="shared" si="50"/>
        <v/>
      </c>
      <c r="C316" s="5">
        <v>8</v>
      </c>
      <c r="D316" s="764"/>
      <c r="F316" s="529"/>
      <c r="G316" s="539">
        <f>IF('Form - Part 1'!$D$19="Yes",1,0)</f>
        <v>0</v>
      </c>
      <c r="H316" s="527">
        <v>24</v>
      </c>
      <c r="I316" s="561"/>
      <c r="J316" s="562"/>
      <c r="K316" s="567"/>
      <c r="L316" s="564"/>
      <c r="M316" s="563"/>
      <c r="N316" s="568"/>
      <c r="O316" s="570"/>
      <c r="P316" s="671">
        <f t="shared" si="42"/>
        <v>0</v>
      </c>
      <c r="Q316" s="63">
        <f t="shared" si="43"/>
        <v>0</v>
      </c>
      <c r="R316" s="62">
        <f t="shared" si="44"/>
        <v>0</v>
      </c>
      <c r="S316" s="66">
        <f t="shared" si="45"/>
        <v>0</v>
      </c>
      <c r="T316" s="7">
        <f>($I316='Team Results'!$L$4)+0</f>
        <v>0</v>
      </c>
      <c r="U316" s="7">
        <f t="shared" si="46"/>
        <v>0</v>
      </c>
      <c r="V316" s="7">
        <f t="shared" si="47"/>
        <v>0</v>
      </c>
      <c r="W316" s="66">
        <f t="shared" si="48"/>
        <v>0</v>
      </c>
    </row>
    <row r="317" spans="1:23" ht="15">
      <c r="A317" s="5" t="str">
        <f t="shared" si="49"/>
        <v/>
      </c>
      <c r="B317" s="5" t="str">
        <f t="shared" si="50"/>
        <v/>
      </c>
      <c r="C317" s="5">
        <v>8</v>
      </c>
      <c r="D317" s="764"/>
      <c r="F317" s="529"/>
      <c r="G317" s="539">
        <f>IF('Form - Part 1'!$D$19="Yes",1,0)</f>
        <v>0</v>
      </c>
      <c r="H317" s="527">
        <v>25</v>
      </c>
      <c r="I317" s="561"/>
      <c r="J317" s="562"/>
      <c r="K317" s="567"/>
      <c r="L317" s="564"/>
      <c r="M317" s="563"/>
      <c r="N317" s="568"/>
      <c r="O317" s="570"/>
      <c r="P317" s="671">
        <f t="shared" si="42"/>
        <v>0</v>
      </c>
      <c r="Q317" s="63">
        <f t="shared" si="43"/>
        <v>0</v>
      </c>
      <c r="R317" s="62">
        <f t="shared" si="44"/>
        <v>0</v>
      </c>
      <c r="S317" s="66">
        <f t="shared" si="45"/>
        <v>0</v>
      </c>
      <c r="T317" s="7">
        <f>($I317='Team Results'!$L$4)+0</f>
        <v>0</v>
      </c>
      <c r="U317" s="7">
        <f t="shared" si="46"/>
        <v>0</v>
      </c>
      <c r="V317" s="7">
        <f t="shared" si="47"/>
        <v>0</v>
      </c>
      <c r="W317" s="66">
        <f t="shared" si="48"/>
        <v>0</v>
      </c>
    </row>
    <row r="318" spans="1:23" ht="15">
      <c r="A318" s="5" t="str">
        <f t="shared" si="49"/>
        <v/>
      </c>
      <c r="B318" s="5" t="str">
        <f t="shared" si="50"/>
        <v/>
      </c>
      <c r="C318" s="5">
        <v>8</v>
      </c>
      <c r="D318" s="764"/>
      <c r="F318" s="529"/>
      <c r="G318" s="539">
        <f>IF('Form - Part 1'!$D$19="Yes",1,0)</f>
        <v>0</v>
      </c>
      <c r="H318" s="527">
        <v>26</v>
      </c>
      <c r="I318" s="561"/>
      <c r="J318" s="562"/>
      <c r="K318" s="563"/>
      <c r="L318" s="564"/>
      <c r="M318" s="563"/>
      <c r="N318" s="565"/>
      <c r="O318" s="570"/>
      <c r="P318" s="671">
        <f t="shared" si="42"/>
        <v>0</v>
      </c>
      <c r="Q318" s="63">
        <f t="shared" si="43"/>
        <v>0</v>
      </c>
      <c r="R318" s="62">
        <f t="shared" si="44"/>
        <v>0</v>
      </c>
      <c r="S318" s="66">
        <f t="shared" si="45"/>
        <v>0</v>
      </c>
      <c r="T318" s="7">
        <f>($I318='Team Results'!$L$4)+0</f>
        <v>0</v>
      </c>
      <c r="U318" s="7">
        <f t="shared" si="46"/>
        <v>0</v>
      </c>
      <c r="V318" s="7">
        <f t="shared" si="47"/>
        <v>0</v>
      </c>
      <c r="W318" s="66">
        <f t="shared" si="48"/>
        <v>0</v>
      </c>
    </row>
    <row r="319" spans="1:23" ht="15">
      <c r="A319" s="5" t="str">
        <f t="shared" si="49"/>
        <v/>
      </c>
      <c r="B319" s="5" t="str">
        <f t="shared" si="50"/>
        <v/>
      </c>
      <c r="C319" s="5">
        <v>8</v>
      </c>
      <c r="D319" s="764"/>
      <c r="F319" s="529"/>
      <c r="G319" s="539">
        <f>IF('Form - Part 1'!$D$19="Yes",1,0)</f>
        <v>0</v>
      </c>
      <c r="H319" s="527">
        <v>27</v>
      </c>
      <c r="I319" s="561"/>
      <c r="J319" s="562"/>
      <c r="K319" s="563"/>
      <c r="L319" s="564"/>
      <c r="M319" s="563"/>
      <c r="N319" s="565"/>
      <c r="O319" s="570"/>
      <c r="P319" s="671">
        <f t="shared" si="42"/>
        <v>0</v>
      </c>
      <c r="Q319" s="63">
        <f t="shared" si="43"/>
        <v>0</v>
      </c>
      <c r="R319" s="62">
        <f t="shared" si="44"/>
        <v>0</v>
      </c>
      <c r="S319" s="66">
        <f t="shared" si="45"/>
        <v>0</v>
      </c>
      <c r="T319" s="7">
        <f>($I319='Team Results'!$L$4)+0</f>
        <v>0</v>
      </c>
      <c r="U319" s="7">
        <f t="shared" si="46"/>
        <v>0</v>
      </c>
      <c r="V319" s="7">
        <f t="shared" si="47"/>
        <v>0</v>
      </c>
      <c r="W319" s="66">
        <f t="shared" si="48"/>
        <v>0</v>
      </c>
    </row>
    <row r="320" spans="1:23" ht="15">
      <c r="A320" s="5" t="str">
        <f t="shared" si="49"/>
        <v/>
      </c>
      <c r="B320" s="5" t="str">
        <f t="shared" si="50"/>
        <v/>
      </c>
      <c r="C320" s="5">
        <v>8</v>
      </c>
      <c r="D320" s="764"/>
      <c r="F320" s="529"/>
      <c r="G320" s="539">
        <f>IF('Form - Part 1'!$D$19="Yes",1,0)</f>
        <v>0</v>
      </c>
      <c r="H320" s="527">
        <v>28</v>
      </c>
      <c r="I320" s="561"/>
      <c r="J320" s="562"/>
      <c r="K320" s="563"/>
      <c r="L320" s="564"/>
      <c r="M320" s="563"/>
      <c r="N320" s="565"/>
      <c r="O320" s="570"/>
      <c r="P320" s="671">
        <f t="shared" si="42"/>
        <v>0</v>
      </c>
      <c r="Q320" s="63">
        <f t="shared" si="43"/>
        <v>0</v>
      </c>
      <c r="R320" s="62">
        <f t="shared" si="44"/>
        <v>0</v>
      </c>
      <c r="S320" s="66">
        <f t="shared" si="45"/>
        <v>0</v>
      </c>
      <c r="T320" s="7">
        <f>($I320='Team Results'!$L$4)+0</f>
        <v>0</v>
      </c>
      <c r="U320" s="7">
        <f t="shared" si="46"/>
        <v>0</v>
      </c>
      <c r="V320" s="7">
        <f t="shared" si="47"/>
        <v>0</v>
      </c>
      <c r="W320" s="66">
        <f t="shared" si="48"/>
        <v>0</v>
      </c>
    </row>
    <row r="321" spans="1:52" ht="15">
      <c r="A321" s="5" t="str">
        <f t="shared" si="49"/>
        <v/>
      </c>
      <c r="B321" s="5" t="str">
        <f t="shared" si="50"/>
        <v/>
      </c>
      <c r="C321" s="5">
        <v>8</v>
      </c>
      <c r="D321" s="764"/>
      <c r="F321" s="529"/>
      <c r="G321" s="539">
        <f>IF('Form - Part 1'!$D$19="Yes",1,0)</f>
        <v>0</v>
      </c>
      <c r="H321" s="527">
        <v>29</v>
      </c>
      <c r="I321" s="561"/>
      <c r="J321" s="562"/>
      <c r="K321" s="563"/>
      <c r="L321" s="564"/>
      <c r="M321" s="563"/>
      <c r="N321" s="565"/>
      <c r="O321" s="570"/>
      <c r="P321" s="671">
        <f t="shared" si="42"/>
        <v>0</v>
      </c>
      <c r="Q321" s="63">
        <f t="shared" si="43"/>
        <v>0</v>
      </c>
      <c r="R321" s="62">
        <f t="shared" si="44"/>
        <v>0</v>
      </c>
      <c r="S321" s="66">
        <f t="shared" si="45"/>
        <v>0</v>
      </c>
      <c r="T321" s="7">
        <f>($I321='Team Results'!$L$4)+0</f>
        <v>0</v>
      </c>
      <c r="U321" s="7">
        <f t="shared" si="46"/>
        <v>0</v>
      </c>
      <c r="V321" s="7">
        <f t="shared" si="47"/>
        <v>0</v>
      </c>
      <c r="W321" s="66">
        <f t="shared" si="48"/>
        <v>0</v>
      </c>
    </row>
    <row r="322" spans="1:52" ht="15">
      <c r="A322" s="5" t="str">
        <f t="shared" si="49"/>
        <v/>
      </c>
      <c r="B322" s="5" t="str">
        <f t="shared" si="50"/>
        <v/>
      </c>
      <c r="C322" s="5">
        <v>8</v>
      </c>
      <c r="D322" s="764"/>
      <c r="F322" s="529"/>
      <c r="G322" s="539">
        <f>IF('Form - Part 1'!$D$19="Yes",1,0)</f>
        <v>0</v>
      </c>
      <c r="H322" s="527">
        <v>30</v>
      </c>
      <c r="I322" s="561"/>
      <c r="J322" s="562"/>
      <c r="K322" s="567"/>
      <c r="L322" s="564"/>
      <c r="M322" s="563"/>
      <c r="N322" s="568"/>
      <c r="O322" s="570"/>
      <c r="P322" s="671">
        <f t="shared" si="42"/>
        <v>0</v>
      </c>
      <c r="Q322" s="63">
        <f t="shared" si="43"/>
        <v>0</v>
      </c>
      <c r="R322" s="62">
        <f t="shared" si="44"/>
        <v>0</v>
      </c>
      <c r="S322" s="66">
        <f t="shared" si="45"/>
        <v>0</v>
      </c>
      <c r="T322" s="7">
        <f>($I322='Team Results'!$L$4)+0</f>
        <v>0</v>
      </c>
      <c r="U322" s="7">
        <f t="shared" si="46"/>
        <v>0</v>
      </c>
      <c r="V322" s="7">
        <f t="shared" si="47"/>
        <v>0</v>
      </c>
      <c r="W322" s="66">
        <f t="shared" si="48"/>
        <v>0</v>
      </c>
    </row>
    <row r="323" spans="1:52" ht="15">
      <c r="A323" s="5" t="str">
        <f t="shared" si="49"/>
        <v/>
      </c>
      <c r="B323" s="5" t="str">
        <f t="shared" si="50"/>
        <v/>
      </c>
      <c r="C323" s="5">
        <v>8</v>
      </c>
      <c r="D323" s="764"/>
      <c r="F323" s="529"/>
      <c r="G323" s="539">
        <f>IF('Form - Part 1'!$D$19="Yes",1,0)</f>
        <v>0</v>
      </c>
      <c r="H323" s="527">
        <v>31</v>
      </c>
      <c r="I323" s="561"/>
      <c r="J323" s="562"/>
      <c r="K323" s="567"/>
      <c r="L323" s="564"/>
      <c r="M323" s="563"/>
      <c r="N323" s="568"/>
      <c r="O323" s="570"/>
      <c r="P323" s="671">
        <f t="shared" si="42"/>
        <v>0</v>
      </c>
      <c r="Q323" s="63">
        <f t="shared" si="43"/>
        <v>0</v>
      </c>
      <c r="R323" s="62">
        <f t="shared" si="44"/>
        <v>0</v>
      </c>
      <c r="S323" s="66">
        <f t="shared" si="45"/>
        <v>0</v>
      </c>
      <c r="T323" s="7">
        <f>($I323='Team Results'!$L$4)+0</f>
        <v>0</v>
      </c>
      <c r="U323" s="7">
        <f t="shared" si="46"/>
        <v>0</v>
      </c>
      <c r="V323" s="7">
        <f t="shared" si="47"/>
        <v>0</v>
      </c>
      <c r="W323" s="66">
        <f t="shared" si="48"/>
        <v>0</v>
      </c>
    </row>
    <row r="324" spans="1:52" ht="15">
      <c r="A324" s="5" t="str">
        <f t="shared" si="49"/>
        <v/>
      </c>
      <c r="B324" s="5" t="str">
        <f t="shared" si="50"/>
        <v/>
      </c>
      <c r="C324" s="5">
        <v>8</v>
      </c>
      <c r="D324" s="764"/>
      <c r="F324" s="529"/>
      <c r="G324" s="539">
        <f>IF('Form - Part 1'!$D$19="Yes",1,0)</f>
        <v>0</v>
      </c>
      <c r="H324" s="527">
        <v>32</v>
      </c>
      <c r="I324" s="561"/>
      <c r="J324" s="562"/>
      <c r="K324" s="567"/>
      <c r="L324" s="564"/>
      <c r="M324" s="563"/>
      <c r="N324" s="568"/>
      <c r="O324" s="570"/>
      <c r="P324" s="671">
        <f t="shared" si="42"/>
        <v>0</v>
      </c>
      <c r="Q324" s="63">
        <f t="shared" si="43"/>
        <v>0</v>
      </c>
      <c r="R324" s="62">
        <f t="shared" si="44"/>
        <v>0</v>
      </c>
      <c r="S324" s="66">
        <f t="shared" si="45"/>
        <v>0</v>
      </c>
      <c r="T324" s="7">
        <f>($I324='Team Results'!$L$4)+0</f>
        <v>0</v>
      </c>
      <c r="U324" s="7">
        <f t="shared" si="46"/>
        <v>0</v>
      </c>
      <c r="V324" s="7">
        <f t="shared" si="47"/>
        <v>0</v>
      </c>
      <c r="W324" s="66">
        <f t="shared" si="48"/>
        <v>0</v>
      </c>
    </row>
    <row r="325" spans="1:52" ht="15">
      <c r="A325" s="5" t="str">
        <f t="shared" si="49"/>
        <v/>
      </c>
      <c r="B325" s="5" t="str">
        <f t="shared" si="50"/>
        <v/>
      </c>
      <c r="C325" s="5">
        <v>8</v>
      </c>
      <c r="D325" s="764"/>
      <c r="F325" s="529"/>
      <c r="G325" s="539">
        <f>IF('Form - Part 1'!$D$19="Yes",1,0)</f>
        <v>0</v>
      </c>
      <c r="H325" s="527">
        <v>33</v>
      </c>
      <c r="I325" s="561"/>
      <c r="J325" s="562"/>
      <c r="K325" s="567"/>
      <c r="L325" s="564"/>
      <c r="M325" s="563"/>
      <c r="N325" s="568"/>
      <c r="O325" s="570"/>
      <c r="P325" s="671">
        <f t="shared" si="42"/>
        <v>0</v>
      </c>
      <c r="Q325" s="63">
        <f t="shared" si="43"/>
        <v>0</v>
      </c>
      <c r="R325" s="62">
        <f t="shared" si="44"/>
        <v>0</v>
      </c>
      <c r="S325" s="66">
        <f t="shared" si="45"/>
        <v>0</v>
      </c>
      <c r="T325" s="7">
        <f>($I325='Team Results'!$L$4)+0</f>
        <v>0</v>
      </c>
      <c r="U325" s="7">
        <f t="shared" si="46"/>
        <v>0</v>
      </c>
      <c r="V325" s="7">
        <f t="shared" si="47"/>
        <v>0</v>
      </c>
      <c r="W325" s="66">
        <f t="shared" si="48"/>
        <v>0</v>
      </c>
    </row>
    <row r="326" spans="1:52" ht="15">
      <c r="A326" s="5" t="str">
        <f t="shared" si="49"/>
        <v/>
      </c>
      <c r="B326" s="5" t="str">
        <f t="shared" si="50"/>
        <v/>
      </c>
      <c r="C326" s="5">
        <v>8</v>
      </c>
      <c r="D326" s="764"/>
      <c r="F326" s="529"/>
      <c r="G326" s="539">
        <f>IF('Form - Part 1'!$D$19="Yes",1,0)</f>
        <v>0</v>
      </c>
      <c r="H326" s="527">
        <v>34</v>
      </c>
      <c r="I326" s="561"/>
      <c r="J326" s="562"/>
      <c r="K326" s="567"/>
      <c r="L326" s="564"/>
      <c r="M326" s="563"/>
      <c r="N326" s="568"/>
      <c r="O326" s="570"/>
      <c r="P326" s="671">
        <f t="shared" si="42"/>
        <v>0</v>
      </c>
      <c r="Q326" s="63">
        <f t="shared" si="43"/>
        <v>0</v>
      </c>
      <c r="R326" s="62">
        <f t="shared" si="44"/>
        <v>0</v>
      </c>
      <c r="S326" s="66">
        <f t="shared" si="45"/>
        <v>0</v>
      </c>
      <c r="T326" s="7">
        <f>($I326='Team Results'!$L$4)+0</f>
        <v>0</v>
      </c>
      <c r="U326" s="7">
        <f t="shared" si="46"/>
        <v>0</v>
      </c>
      <c r="V326" s="7">
        <f t="shared" si="47"/>
        <v>0</v>
      </c>
      <c r="W326" s="66">
        <f t="shared" si="48"/>
        <v>0</v>
      </c>
    </row>
    <row r="327" spans="1:52" ht="15">
      <c r="A327" s="5" t="str">
        <f t="shared" si="49"/>
        <v/>
      </c>
      <c r="B327" s="5" t="str">
        <f t="shared" si="50"/>
        <v/>
      </c>
      <c r="C327" s="5">
        <v>8</v>
      </c>
      <c r="D327" s="764"/>
      <c r="F327" s="529"/>
      <c r="G327" s="539">
        <f>IF('Form - Part 1'!$D$19="Yes",1,0)</f>
        <v>0</v>
      </c>
      <c r="H327" s="527">
        <v>35</v>
      </c>
      <c r="I327" s="561"/>
      <c r="J327" s="562"/>
      <c r="K327" s="567"/>
      <c r="L327" s="564"/>
      <c r="M327" s="563"/>
      <c r="N327" s="568"/>
      <c r="O327" s="570"/>
      <c r="P327" s="671">
        <f t="shared" ref="P327:P390" si="51">COUNTA(J327:N327)</f>
        <v>0</v>
      </c>
      <c r="Q327" s="63">
        <f t="shared" ref="Q327:Q390" si="52">COUNTIF(J327:N327,"Yes")</f>
        <v>0</v>
      </c>
      <c r="R327" s="62">
        <f t="shared" ref="R327:R390" si="53">IF(Q327 =5, 1,0)</f>
        <v>0</v>
      </c>
      <c r="S327" s="66">
        <f t="shared" ref="S327:S390" si="54">IF(G327+P327&gt;1,1,0)</f>
        <v>0</v>
      </c>
      <c r="T327" s="7">
        <f>($I327='Team Results'!$L$4)+0</f>
        <v>0</v>
      </c>
      <c r="U327" s="7">
        <f t="shared" ref="U327:U390" si="55">IF(T327=1,Q327,0)</f>
        <v>0</v>
      </c>
      <c r="V327" s="7">
        <f t="shared" ref="V327:V390" si="56">IF(T327=1,R327,0)</f>
        <v>0</v>
      </c>
      <c r="W327" s="66">
        <f t="shared" ref="W327:W390" si="57">IF(T327=1,S327,0)</f>
        <v>0</v>
      </c>
    </row>
    <row r="328" spans="1:52" ht="15">
      <c r="A328" s="5" t="str">
        <f t="shared" si="49"/>
        <v/>
      </c>
      <c r="B328" s="5" t="str">
        <f t="shared" si="50"/>
        <v/>
      </c>
      <c r="C328" s="5">
        <v>8</v>
      </c>
      <c r="D328" s="764"/>
      <c r="F328" s="529"/>
      <c r="G328" s="539">
        <f>IF('Form - Part 1'!$D$19="Yes",1,0)</f>
        <v>0</v>
      </c>
      <c r="H328" s="527">
        <v>36</v>
      </c>
      <c r="I328" s="561"/>
      <c r="J328" s="562"/>
      <c r="K328" s="567"/>
      <c r="L328" s="564"/>
      <c r="M328" s="563"/>
      <c r="N328" s="568"/>
      <c r="O328" s="570"/>
      <c r="P328" s="671">
        <f t="shared" si="51"/>
        <v>0</v>
      </c>
      <c r="Q328" s="63">
        <f t="shared" si="52"/>
        <v>0</v>
      </c>
      <c r="R328" s="62">
        <f t="shared" si="53"/>
        <v>0</v>
      </c>
      <c r="S328" s="66">
        <f t="shared" si="54"/>
        <v>0</v>
      </c>
      <c r="T328" s="7">
        <f>($I328='Team Results'!$L$4)+0</f>
        <v>0</v>
      </c>
      <c r="U328" s="7">
        <f t="shared" si="55"/>
        <v>0</v>
      </c>
      <c r="V328" s="7">
        <f t="shared" si="56"/>
        <v>0</v>
      </c>
      <c r="W328" s="66">
        <f t="shared" si="57"/>
        <v>0</v>
      </c>
    </row>
    <row r="329" spans="1:52" ht="15">
      <c r="A329" s="5" t="str">
        <f t="shared" si="49"/>
        <v/>
      </c>
      <c r="B329" s="5" t="str">
        <f t="shared" si="50"/>
        <v/>
      </c>
      <c r="C329" s="5">
        <v>8</v>
      </c>
      <c r="D329" s="764"/>
      <c r="F329" s="529"/>
      <c r="G329" s="539">
        <f>IF('Form - Part 1'!$D$19="Yes",1,0)</f>
        <v>0</v>
      </c>
      <c r="H329" s="527">
        <v>37</v>
      </c>
      <c r="I329" s="561"/>
      <c r="J329" s="562"/>
      <c r="K329" s="567"/>
      <c r="L329" s="564"/>
      <c r="M329" s="563"/>
      <c r="N329" s="568"/>
      <c r="O329" s="570"/>
      <c r="P329" s="671">
        <f t="shared" si="51"/>
        <v>0</v>
      </c>
      <c r="Q329" s="63">
        <f t="shared" si="52"/>
        <v>0</v>
      </c>
      <c r="R329" s="62">
        <f t="shared" si="53"/>
        <v>0</v>
      </c>
      <c r="S329" s="66">
        <f t="shared" si="54"/>
        <v>0</v>
      </c>
      <c r="T329" s="7">
        <f>($I329='Team Results'!$L$4)+0</f>
        <v>0</v>
      </c>
      <c r="U329" s="7">
        <f t="shared" si="55"/>
        <v>0</v>
      </c>
      <c r="V329" s="7">
        <f t="shared" si="56"/>
        <v>0</v>
      </c>
      <c r="W329" s="66">
        <f t="shared" si="57"/>
        <v>0</v>
      </c>
    </row>
    <row r="330" spans="1:52" ht="15">
      <c r="A330" s="5" t="str">
        <f t="shared" si="49"/>
        <v/>
      </c>
      <c r="B330" s="5" t="str">
        <f t="shared" si="50"/>
        <v/>
      </c>
      <c r="C330" s="5">
        <v>8</v>
      </c>
      <c r="D330" s="764"/>
      <c r="F330" s="529"/>
      <c r="G330" s="539">
        <f>IF('Form - Part 1'!$D$19="Yes",1,0)</f>
        <v>0</v>
      </c>
      <c r="H330" s="527">
        <v>38</v>
      </c>
      <c r="I330" s="561"/>
      <c r="J330" s="562"/>
      <c r="K330" s="567"/>
      <c r="L330" s="564"/>
      <c r="M330" s="563"/>
      <c r="N330" s="568"/>
      <c r="O330" s="570"/>
      <c r="P330" s="671">
        <f t="shared" si="51"/>
        <v>0</v>
      </c>
      <c r="Q330" s="63">
        <f t="shared" si="52"/>
        <v>0</v>
      </c>
      <c r="R330" s="62">
        <f t="shared" si="53"/>
        <v>0</v>
      </c>
      <c r="S330" s="66">
        <f t="shared" si="54"/>
        <v>0</v>
      </c>
      <c r="T330" s="7">
        <f>($I330='Team Results'!$L$4)+0</f>
        <v>0</v>
      </c>
      <c r="U330" s="7">
        <f t="shared" si="55"/>
        <v>0</v>
      </c>
      <c r="V330" s="7">
        <f t="shared" si="56"/>
        <v>0</v>
      </c>
      <c r="W330" s="66">
        <f t="shared" si="57"/>
        <v>0</v>
      </c>
    </row>
    <row r="331" spans="1:52" ht="15">
      <c r="A331" s="5" t="str">
        <f t="shared" si="49"/>
        <v/>
      </c>
      <c r="B331" s="5" t="str">
        <f t="shared" si="50"/>
        <v/>
      </c>
      <c r="C331" s="5">
        <v>8</v>
      </c>
      <c r="D331" s="764"/>
      <c r="F331" s="529"/>
      <c r="G331" s="539">
        <f>IF('Form - Part 1'!$D$19="Yes",1,0)</f>
        <v>0</v>
      </c>
      <c r="H331" s="527">
        <v>39</v>
      </c>
      <c r="I331" s="561"/>
      <c r="J331" s="562"/>
      <c r="K331" s="563"/>
      <c r="L331" s="564"/>
      <c r="M331" s="563"/>
      <c r="N331" s="565"/>
      <c r="O331" s="570"/>
      <c r="P331" s="671">
        <f t="shared" si="51"/>
        <v>0</v>
      </c>
      <c r="Q331" s="63">
        <f t="shared" si="52"/>
        <v>0</v>
      </c>
      <c r="R331" s="62">
        <f t="shared" si="53"/>
        <v>0</v>
      </c>
      <c r="S331" s="66">
        <f t="shared" si="54"/>
        <v>0</v>
      </c>
      <c r="T331" s="7">
        <f>($I331='Team Results'!$L$4)+0</f>
        <v>0</v>
      </c>
      <c r="U331" s="7">
        <f t="shared" si="55"/>
        <v>0</v>
      </c>
      <c r="V331" s="7">
        <f t="shared" si="56"/>
        <v>0</v>
      </c>
      <c r="W331" s="66">
        <f t="shared" si="57"/>
        <v>0</v>
      </c>
    </row>
    <row r="332" spans="1:52" s="5" customFormat="1" ht="15">
      <c r="A332" s="5" t="str">
        <f t="shared" si="49"/>
        <v/>
      </c>
      <c r="B332" s="5" t="str">
        <f t="shared" si="50"/>
        <v/>
      </c>
      <c r="C332" s="5">
        <v>8</v>
      </c>
      <c r="D332" s="765"/>
      <c r="E332" s="536"/>
      <c r="F332" s="529"/>
      <c r="G332" s="539">
        <f>IF('Form - Part 1'!$D$19="Yes",1,0)</f>
        <v>0</v>
      </c>
      <c r="H332" s="537">
        <v>40</v>
      </c>
      <c r="I332" s="579"/>
      <c r="J332" s="580"/>
      <c r="K332" s="583"/>
      <c r="L332" s="582"/>
      <c r="M332" s="583"/>
      <c r="N332" s="584"/>
      <c r="O332" s="585"/>
      <c r="P332" s="671">
        <f t="shared" si="51"/>
        <v>0</v>
      </c>
      <c r="Q332" s="63">
        <f t="shared" si="52"/>
        <v>0</v>
      </c>
      <c r="R332" s="62">
        <f t="shared" si="53"/>
        <v>0</v>
      </c>
      <c r="S332" s="66">
        <f t="shared" si="54"/>
        <v>0</v>
      </c>
      <c r="T332" s="7">
        <f>($I332='Team Results'!$L$4)+0</f>
        <v>0</v>
      </c>
      <c r="U332" s="7">
        <f t="shared" si="55"/>
        <v>0</v>
      </c>
      <c r="V332" s="7">
        <f t="shared" si="56"/>
        <v>0</v>
      </c>
      <c r="W332" s="66">
        <f t="shared" si="57"/>
        <v>0</v>
      </c>
      <c r="X332" s="62"/>
      <c r="Y332" s="62"/>
      <c r="Z332" s="62"/>
      <c r="AA332" s="62"/>
      <c r="AB332" s="62"/>
      <c r="AC332" s="62"/>
      <c r="AD332" s="62"/>
      <c r="AE332" s="62"/>
      <c r="AF332" s="62"/>
      <c r="AG332" s="62"/>
      <c r="AH332" s="62"/>
      <c r="AI332" s="62"/>
      <c r="AJ332" s="62"/>
      <c r="AK332" s="62"/>
      <c r="AL332" s="62"/>
      <c r="AM332" s="62"/>
      <c r="AN332" s="62"/>
      <c r="AO332" s="62"/>
      <c r="AP332" s="62"/>
      <c r="AQ332" s="62"/>
      <c r="AR332" s="62"/>
      <c r="AS332" s="62"/>
      <c r="AT332" s="62"/>
      <c r="AU332" s="62"/>
      <c r="AV332" s="62"/>
      <c r="AW332" s="62"/>
      <c r="AX332" s="62"/>
      <c r="AY332" s="62"/>
      <c r="AZ332" s="62"/>
    </row>
    <row r="333" spans="1:52" s="241" customFormat="1">
      <c r="D333" s="298"/>
      <c r="E333" s="299"/>
      <c r="F333" s="300"/>
      <c r="G333" s="300"/>
      <c r="I333" s="242"/>
      <c r="J333" s="242"/>
      <c r="K333" s="242"/>
      <c r="L333" s="242"/>
      <c r="M333" s="242"/>
      <c r="N333" s="242"/>
      <c r="O333" s="243"/>
      <c r="P333" s="671">
        <f t="shared" si="51"/>
        <v>0</v>
      </c>
      <c r="Q333" s="63">
        <f t="shared" si="52"/>
        <v>0</v>
      </c>
      <c r="R333" s="62">
        <f t="shared" si="53"/>
        <v>0</v>
      </c>
      <c r="S333" s="66">
        <f t="shared" si="54"/>
        <v>0</v>
      </c>
      <c r="T333" s="7">
        <f>($I333='Team Results'!$L$4)+0</f>
        <v>0</v>
      </c>
      <c r="U333" s="7">
        <f t="shared" si="55"/>
        <v>0</v>
      </c>
      <c r="V333" s="7">
        <f t="shared" si="56"/>
        <v>0</v>
      </c>
      <c r="W333" s="66">
        <f t="shared" si="57"/>
        <v>0</v>
      </c>
    </row>
    <row r="334" spans="1:52" ht="15">
      <c r="A334" s="5" t="str">
        <f>IF(ISERROR(MONTH($E$334)),"",MONTH($E$334))</f>
        <v/>
      </c>
      <c r="B334" s="5" t="str">
        <f>IF(ISERROR(WEEKNUM($E$334)),"",WEEKNUM($E$334))</f>
        <v/>
      </c>
      <c r="C334" s="5">
        <v>9</v>
      </c>
      <c r="D334" s="763">
        <v>9</v>
      </c>
      <c r="E334" s="541" t="str">
        <f>IF(ISBLANK('Form - Part 1'!B20),"",'Form - Part 1'!B20)</f>
        <v/>
      </c>
      <c r="F334" s="542" t="str">
        <f>IF(ISBLANK('Form - Part 1'!C20),"0",'Form - Part 1'!C20)</f>
        <v>0</v>
      </c>
      <c r="G334" s="539">
        <f>IF('Form - Part 1'!$D$20="Yes",1,0)</f>
        <v>0</v>
      </c>
      <c r="H334" s="540">
        <v>1</v>
      </c>
      <c r="I334" s="586"/>
      <c r="J334" s="587"/>
      <c r="K334" s="588"/>
      <c r="L334" s="589"/>
      <c r="M334" s="588"/>
      <c r="N334" s="590"/>
      <c r="O334" s="591"/>
      <c r="P334" s="671">
        <f t="shared" si="51"/>
        <v>0</v>
      </c>
      <c r="Q334" s="63">
        <f t="shared" si="52"/>
        <v>0</v>
      </c>
      <c r="R334" s="62">
        <f t="shared" si="53"/>
        <v>0</v>
      </c>
      <c r="S334" s="66">
        <f t="shared" si="54"/>
        <v>0</v>
      </c>
      <c r="T334" s="7">
        <f>($I334='Team Results'!$L$4)+0</f>
        <v>0</v>
      </c>
      <c r="U334" s="7">
        <f t="shared" si="55"/>
        <v>0</v>
      </c>
      <c r="V334" s="7">
        <f t="shared" si="56"/>
        <v>0</v>
      </c>
      <c r="W334" s="66">
        <f t="shared" si="57"/>
        <v>0</v>
      </c>
    </row>
    <row r="335" spans="1:52" ht="15">
      <c r="A335" s="5" t="str">
        <f t="shared" ref="A335:A373" si="58">IF(ISERROR(MONTH($E$334)),"",MONTH($E$334))</f>
        <v/>
      </c>
      <c r="B335" s="5" t="str">
        <f t="shared" ref="B335:B373" si="59">IF(ISERROR(WEEKNUM($E$334)),"",WEEKNUM($E$334))</f>
        <v/>
      </c>
      <c r="C335" s="5">
        <v>9</v>
      </c>
      <c r="D335" s="764"/>
      <c r="F335" s="529"/>
      <c r="G335" s="539">
        <f>IF('Form - Part 1'!$D$20="Yes",1,0)</f>
        <v>0</v>
      </c>
      <c r="H335" s="527">
        <v>2</v>
      </c>
      <c r="I335" s="561"/>
      <c r="J335" s="562"/>
      <c r="K335" s="567"/>
      <c r="L335" s="564"/>
      <c r="M335" s="563"/>
      <c r="N335" s="568"/>
      <c r="O335" s="570"/>
      <c r="P335" s="671">
        <f t="shared" si="51"/>
        <v>0</v>
      </c>
      <c r="Q335" s="63">
        <f t="shared" si="52"/>
        <v>0</v>
      </c>
      <c r="R335" s="62">
        <f t="shared" si="53"/>
        <v>0</v>
      </c>
      <c r="S335" s="66">
        <f t="shared" si="54"/>
        <v>0</v>
      </c>
      <c r="T335" s="7">
        <f>($I335='Team Results'!$L$4)+0</f>
        <v>0</v>
      </c>
      <c r="U335" s="7">
        <f t="shared" si="55"/>
        <v>0</v>
      </c>
      <c r="V335" s="7">
        <f t="shared" si="56"/>
        <v>0</v>
      </c>
      <c r="W335" s="66">
        <f t="shared" si="57"/>
        <v>0</v>
      </c>
    </row>
    <row r="336" spans="1:52" ht="15">
      <c r="A336" s="5" t="str">
        <f t="shared" si="58"/>
        <v/>
      </c>
      <c r="B336" s="5" t="str">
        <f t="shared" si="59"/>
        <v/>
      </c>
      <c r="C336" s="5">
        <v>9</v>
      </c>
      <c r="D336" s="764"/>
      <c r="F336" s="529"/>
      <c r="G336" s="539">
        <f>IF('Form - Part 1'!$D$20="Yes",1,0)</f>
        <v>0</v>
      </c>
      <c r="H336" s="527">
        <v>3</v>
      </c>
      <c r="I336" s="561"/>
      <c r="J336" s="562"/>
      <c r="K336" s="567"/>
      <c r="L336" s="564"/>
      <c r="M336" s="563"/>
      <c r="N336" s="568"/>
      <c r="O336" s="570"/>
      <c r="P336" s="671">
        <f t="shared" si="51"/>
        <v>0</v>
      </c>
      <c r="Q336" s="63">
        <f t="shared" si="52"/>
        <v>0</v>
      </c>
      <c r="R336" s="62">
        <f t="shared" si="53"/>
        <v>0</v>
      </c>
      <c r="S336" s="66">
        <f t="shared" si="54"/>
        <v>0</v>
      </c>
      <c r="T336" s="7">
        <f>($I336='Team Results'!$L$4)+0</f>
        <v>0</v>
      </c>
      <c r="U336" s="7">
        <f t="shared" si="55"/>
        <v>0</v>
      </c>
      <c r="V336" s="7">
        <f t="shared" si="56"/>
        <v>0</v>
      </c>
      <c r="W336" s="66">
        <f t="shared" si="57"/>
        <v>0</v>
      </c>
    </row>
    <row r="337" spans="1:23" ht="15">
      <c r="A337" s="5" t="str">
        <f t="shared" si="58"/>
        <v/>
      </c>
      <c r="B337" s="5" t="str">
        <f t="shared" si="59"/>
        <v/>
      </c>
      <c r="C337" s="5">
        <v>9</v>
      </c>
      <c r="D337" s="764"/>
      <c r="F337" s="529"/>
      <c r="G337" s="539">
        <f>IF('Form - Part 1'!$D$20="Yes",1,0)</f>
        <v>0</v>
      </c>
      <c r="H337" s="527">
        <v>4</v>
      </c>
      <c r="I337" s="561"/>
      <c r="J337" s="562"/>
      <c r="K337" s="563"/>
      <c r="L337" s="564"/>
      <c r="M337" s="563"/>
      <c r="N337" s="565"/>
      <c r="O337" s="570"/>
      <c r="P337" s="671">
        <f t="shared" si="51"/>
        <v>0</v>
      </c>
      <c r="Q337" s="63">
        <f t="shared" si="52"/>
        <v>0</v>
      </c>
      <c r="R337" s="62">
        <f t="shared" si="53"/>
        <v>0</v>
      </c>
      <c r="S337" s="66">
        <f t="shared" si="54"/>
        <v>0</v>
      </c>
      <c r="T337" s="7">
        <f>($I337='Team Results'!$L$4)+0</f>
        <v>0</v>
      </c>
      <c r="U337" s="7">
        <f t="shared" si="55"/>
        <v>0</v>
      </c>
      <c r="V337" s="7">
        <f t="shared" si="56"/>
        <v>0</v>
      </c>
      <c r="W337" s="66">
        <f t="shared" si="57"/>
        <v>0</v>
      </c>
    </row>
    <row r="338" spans="1:23" ht="15">
      <c r="A338" s="5" t="str">
        <f t="shared" si="58"/>
        <v/>
      </c>
      <c r="B338" s="5" t="str">
        <f t="shared" si="59"/>
        <v/>
      </c>
      <c r="C338" s="5">
        <v>9</v>
      </c>
      <c r="D338" s="764"/>
      <c r="F338" s="529"/>
      <c r="G338" s="539">
        <f>IF('Form - Part 1'!$D$20="Yes",1,0)</f>
        <v>0</v>
      </c>
      <c r="H338" s="527">
        <v>5</v>
      </c>
      <c r="I338" s="561"/>
      <c r="J338" s="562"/>
      <c r="K338" s="563"/>
      <c r="L338" s="564"/>
      <c r="M338" s="563"/>
      <c r="N338" s="565"/>
      <c r="O338" s="570"/>
      <c r="P338" s="671">
        <f t="shared" si="51"/>
        <v>0</v>
      </c>
      <c r="Q338" s="63">
        <f t="shared" si="52"/>
        <v>0</v>
      </c>
      <c r="R338" s="62">
        <f t="shared" si="53"/>
        <v>0</v>
      </c>
      <c r="S338" s="66">
        <f t="shared" si="54"/>
        <v>0</v>
      </c>
      <c r="T338" s="7">
        <f>($I338='Team Results'!$L$4)+0</f>
        <v>0</v>
      </c>
      <c r="U338" s="7">
        <f t="shared" si="55"/>
        <v>0</v>
      </c>
      <c r="V338" s="7">
        <f t="shared" si="56"/>
        <v>0</v>
      </c>
      <c r="W338" s="66">
        <f t="shared" si="57"/>
        <v>0</v>
      </c>
    </row>
    <row r="339" spans="1:23" ht="15">
      <c r="A339" s="5" t="str">
        <f t="shared" si="58"/>
        <v/>
      </c>
      <c r="B339" s="5" t="str">
        <f t="shared" si="59"/>
        <v/>
      </c>
      <c r="C339" s="5">
        <v>9</v>
      </c>
      <c r="D339" s="764"/>
      <c r="F339" s="529"/>
      <c r="G339" s="539">
        <f>IF('Form - Part 1'!$D$20="Yes",1,0)</f>
        <v>0</v>
      </c>
      <c r="H339" s="527">
        <v>6</v>
      </c>
      <c r="I339" s="561"/>
      <c r="J339" s="562"/>
      <c r="K339" s="563"/>
      <c r="L339" s="564"/>
      <c r="M339" s="563"/>
      <c r="N339" s="565"/>
      <c r="O339" s="570"/>
      <c r="P339" s="671">
        <f t="shared" si="51"/>
        <v>0</v>
      </c>
      <c r="Q339" s="63">
        <f t="shared" si="52"/>
        <v>0</v>
      </c>
      <c r="R339" s="62">
        <f t="shared" si="53"/>
        <v>0</v>
      </c>
      <c r="S339" s="66">
        <f t="shared" si="54"/>
        <v>0</v>
      </c>
      <c r="T339" s="7">
        <f>($I339='Team Results'!$L$4)+0</f>
        <v>0</v>
      </c>
      <c r="U339" s="7">
        <f t="shared" si="55"/>
        <v>0</v>
      </c>
      <c r="V339" s="7">
        <f t="shared" si="56"/>
        <v>0</v>
      </c>
      <c r="W339" s="66">
        <f t="shared" si="57"/>
        <v>0</v>
      </c>
    </row>
    <row r="340" spans="1:23" ht="15">
      <c r="A340" s="5" t="str">
        <f t="shared" si="58"/>
        <v/>
      </c>
      <c r="B340" s="5" t="str">
        <f t="shared" si="59"/>
        <v/>
      </c>
      <c r="C340" s="5">
        <v>9</v>
      </c>
      <c r="D340" s="764"/>
      <c r="F340" s="529"/>
      <c r="G340" s="539">
        <f>IF('Form - Part 1'!$D$20="Yes",1,0)</f>
        <v>0</v>
      </c>
      <c r="H340" s="527">
        <v>7</v>
      </c>
      <c r="I340" s="561"/>
      <c r="J340" s="562"/>
      <c r="K340" s="567"/>
      <c r="L340" s="564"/>
      <c r="M340" s="563"/>
      <c r="N340" s="568"/>
      <c r="O340" s="570"/>
      <c r="P340" s="671">
        <f t="shared" si="51"/>
        <v>0</v>
      </c>
      <c r="Q340" s="63">
        <f t="shared" si="52"/>
        <v>0</v>
      </c>
      <c r="R340" s="62">
        <f t="shared" si="53"/>
        <v>0</v>
      </c>
      <c r="S340" s="66">
        <f t="shared" si="54"/>
        <v>0</v>
      </c>
      <c r="T340" s="7">
        <f>($I340='Team Results'!$L$4)+0</f>
        <v>0</v>
      </c>
      <c r="U340" s="7">
        <f t="shared" si="55"/>
        <v>0</v>
      </c>
      <c r="V340" s="7">
        <f t="shared" si="56"/>
        <v>0</v>
      </c>
      <c r="W340" s="66">
        <f t="shared" si="57"/>
        <v>0</v>
      </c>
    </row>
    <row r="341" spans="1:23" ht="15">
      <c r="A341" s="5" t="str">
        <f t="shared" si="58"/>
        <v/>
      </c>
      <c r="B341" s="5" t="str">
        <f t="shared" si="59"/>
        <v/>
      </c>
      <c r="C341" s="5">
        <v>9</v>
      </c>
      <c r="D341" s="764"/>
      <c r="F341" s="529"/>
      <c r="G341" s="539">
        <f>IF('Form - Part 1'!$D$20="Yes",1,0)</f>
        <v>0</v>
      </c>
      <c r="H341" s="527">
        <v>8</v>
      </c>
      <c r="I341" s="561"/>
      <c r="J341" s="562"/>
      <c r="K341" s="567"/>
      <c r="L341" s="564"/>
      <c r="M341" s="563"/>
      <c r="N341" s="568"/>
      <c r="O341" s="570"/>
      <c r="P341" s="671">
        <f t="shared" si="51"/>
        <v>0</v>
      </c>
      <c r="Q341" s="63">
        <f t="shared" si="52"/>
        <v>0</v>
      </c>
      <c r="R341" s="62">
        <f t="shared" si="53"/>
        <v>0</v>
      </c>
      <c r="S341" s="66">
        <f t="shared" si="54"/>
        <v>0</v>
      </c>
      <c r="T341" s="7">
        <f>($I341='Team Results'!$L$4)+0</f>
        <v>0</v>
      </c>
      <c r="U341" s="7">
        <f t="shared" si="55"/>
        <v>0</v>
      </c>
      <c r="V341" s="7">
        <f t="shared" si="56"/>
        <v>0</v>
      </c>
      <c r="W341" s="66">
        <f t="shared" si="57"/>
        <v>0</v>
      </c>
    </row>
    <row r="342" spans="1:23" ht="15">
      <c r="A342" s="5" t="str">
        <f t="shared" si="58"/>
        <v/>
      </c>
      <c r="B342" s="5" t="str">
        <f t="shared" si="59"/>
        <v/>
      </c>
      <c r="C342" s="5">
        <v>9</v>
      </c>
      <c r="D342" s="764"/>
      <c r="F342" s="529"/>
      <c r="G342" s="539">
        <f>IF('Form - Part 1'!$D$20="Yes",1,0)</f>
        <v>0</v>
      </c>
      <c r="H342" s="527">
        <v>9</v>
      </c>
      <c r="I342" s="561"/>
      <c r="J342" s="562"/>
      <c r="K342" s="563"/>
      <c r="L342" s="564"/>
      <c r="M342" s="563"/>
      <c r="N342" s="565"/>
      <c r="O342" s="570"/>
      <c r="P342" s="671">
        <f t="shared" si="51"/>
        <v>0</v>
      </c>
      <c r="Q342" s="63">
        <f t="shared" si="52"/>
        <v>0</v>
      </c>
      <c r="R342" s="62">
        <f t="shared" si="53"/>
        <v>0</v>
      </c>
      <c r="S342" s="66">
        <f t="shared" si="54"/>
        <v>0</v>
      </c>
      <c r="T342" s="7">
        <f>($I342='Team Results'!$L$4)+0</f>
        <v>0</v>
      </c>
      <c r="U342" s="7">
        <f t="shared" si="55"/>
        <v>0</v>
      </c>
      <c r="V342" s="7">
        <f t="shared" si="56"/>
        <v>0</v>
      </c>
      <c r="W342" s="66">
        <f t="shared" si="57"/>
        <v>0</v>
      </c>
    </row>
    <row r="343" spans="1:23" ht="15">
      <c r="A343" s="5" t="str">
        <f t="shared" si="58"/>
        <v/>
      </c>
      <c r="B343" s="5" t="str">
        <f t="shared" si="59"/>
        <v/>
      </c>
      <c r="C343" s="5">
        <v>9</v>
      </c>
      <c r="D343" s="764"/>
      <c r="F343" s="529"/>
      <c r="G343" s="539">
        <f>IF('Form - Part 1'!$D$20="Yes",1,0)</f>
        <v>0</v>
      </c>
      <c r="H343" s="527">
        <v>10</v>
      </c>
      <c r="I343" s="561"/>
      <c r="J343" s="562"/>
      <c r="K343" s="567"/>
      <c r="L343" s="564"/>
      <c r="M343" s="563"/>
      <c r="N343" s="568"/>
      <c r="O343" s="570"/>
      <c r="P343" s="671">
        <f t="shared" si="51"/>
        <v>0</v>
      </c>
      <c r="Q343" s="63">
        <f t="shared" si="52"/>
        <v>0</v>
      </c>
      <c r="R343" s="62">
        <f t="shared" si="53"/>
        <v>0</v>
      </c>
      <c r="S343" s="66">
        <f t="shared" si="54"/>
        <v>0</v>
      </c>
      <c r="T343" s="7">
        <f>($I343='Team Results'!$L$4)+0</f>
        <v>0</v>
      </c>
      <c r="U343" s="7">
        <f t="shared" si="55"/>
        <v>0</v>
      </c>
      <c r="V343" s="7">
        <f t="shared" si="56"/>
        <v>0</v>
      </c>
      <c r="W343" s="66">
        <f t="shared" si="57"/>
        <v>0</v>
      </c>
    </row>
    <row r="344" spans="1:23" ht="15">
      <c r="A344" s="5" t="str">
        <f t="shared" si="58"/>
        <v/>
      </c>
      <c r="B344" s="5" t="str">
        <f t="shared" si="59"/>
        <v/>
      </c>
      <c r="C344" s="5">
        <v>9</v>
      </c>
      <c r="D344" s="764"/>
      <c r="F344" s="529"/>
      <c r="G344" s="539">
        <f>IF('Form - Part 1'!$D$20="Yes",1,0)</f>
        <v>0</v>
      </c>
      <c r="H344" s="527">
        <v>11</v>
      </c>
      <c r="I344" s="561"/>
      <c r="J344" s="562"/>
      <c r="K344" s="563"/>
      <c r="L344" s="564"/>
      <c r="M344" s="563"/>
      <c r="N344" s="565"/>
      <c r="O344" s="570"/>
      <c r="P344" s="671">
        <f t="shared" si="51"/>
        <v>0</v>
      </c>
      <c r="Q344" s="63">
        <f t="shared" si="52"/>
        <v>0</v>
      </c>
      <c r="R344" s="62">
        <f t="shared" si="53"/>
        <v>0</v>
      </c>
      <c r="S344" s="66">
        <f t="shared" si="54"/>
        <v>0</v>
      </c>
      <c r="T344" s="7">
        <f>($I344='Team Results'!$L$4)+0</f>
        <v>0</v>
      </c>
      <c r="U344" s="7">
        <f t="shared" si="55"/>
        <v>0</v>
      </c>
      <c r="V344" s="7">
        <f t="shared" si="56"/>
        <v>0</v>
      </c>
      <c r="W344" s="66">
        <f t="shared" si="57"/>
        <v>0</v>
      </c>
    </row>
    <row r="345" spans="1:23" ht="15">
      <c r="A345" s="5" t="str">
        <f t="shared" si="58"/>
        <v/>
      </c>
      <c r="B345" s="5" t="str">
        <f t="shared" si="59"/>
        <v/>
      </c>
      <c r="C345" s="5">
        <v>9</v>
      </c>
      <c r="D345" s="764"/>
      <c r="F345" s="529"/>
      <c r="G345" s="539">
        <f>IF('Form - Part 1'!$D$20="Yes",1,0)</f>
        <v>0</v>
      </c>
      <c r="H345" s="527">
        <v>12</v>
      </c>
      <c r="I345" s="561"/>
      <c r="J345" s="562"/>
      <c r="K345" s="567"/>
      <c r="L345" s="564"/>
      <c r="M345" s="563"/>
      <c r="N345" s="568"/>
      <c r="O345" s="570"/>
      <c r="P345" s="671">
        <f t="shared" si="51"/>
        <v>0</v>
      </c>
      <c r="Q345" s="63">
        <f t="shared" si="52"/>
        <v>0</v>
      </c>
      <c r="R345" s="62">
        <f t="shared" si="53"/>
        <v>0</v>
      </c>
      <c r="S345" s="66">
        <f t="shared" si="54"/>
        <v>0</v>
      </c>
      <c r="T345" s="7">
        <f>($I345='Team Results'!$L$4)+0</f>
        <v>0</v>
      </c>
      <c r="U345" s="7">
        <f t="shared" si="55"/>
        <v>0</v>
      </c>
      <c r="V345" s="7">
        <f t="shared" si="56"/>
        <v>0</v>
      </c>
      <c r="W345" s="66">
        <f t="shared" si="57"/>
        <v>0</v>
      </c>
    </row>
    <row r="346" spans="1:23" ht="15">
      <c r="A346" s="5" t="str">
        <f t="shared" si="58"/>
        <v/>
      </c>
      <c r="B346" s="5" t="str">
        <f t="shared" si="59"/>
        <v/>
      </c>
      <c r="C346" s="5">
        <v>9</v>
      </c>
      <c r="D346" s="764"/>
      <c r="F346" s="529"/>
      <c r="G346" s="539">
        <f>IF('Form - Part 1'!$D$20="Yes",1,0)</f>
        <v>0</v>
      </c>
      <c r="H346" s="527">
        <v>13</v>
      </c>
      <c r="I346" s="561"/>
      <c r="J346" s="562"/>
      <c r="K346" s="567"/>
      <c r="L346" s="564"/>
      <c r="M346" s="563"/>
      <c r="N346" s="568"/>
      <c r="O346" s="570"/>
      <c r="P346" s="671">
        <f t="shared" si="51"/>
        <v>0</v>
      </c>
      <c r="Q346" s="63">
        <f t="shared" si="52"/>
        <v>0</v>
      </c>
      <c r="R346" s="62">
        <f t="shared" si="53"/>
        <v>0</v>
      </c>
      <c r="S346" s="66">
        <f t="shared" si="54"/>
        <v>0</v>
      </c>
      <c r="T346" s="7">
        <f>($I346='Team Results'!$L$4)+0</f>
        <v>0</v>
      </c>
      <c r="U346" s="7">
        <f t="shared" si="55"/>
        <v>0</v>
      </c>
      <c r="V346" s="7">
        <f t="shared" si="56"/>
        <v>0</v>
      </c>
      <c r="W346" s="66">
        <f t="shared" si="57"/>
        <v>0</v>
      </c>
    </row>
    <row r="347" spans="1:23" ht="15">
      <c r="A347" s="5" t="str">
        <f t="shared" si="58"/>
        <v/>
      </c>
      <c r="B347" s="5" t="str">
        <f t="shared" si="59"/>
        <v/>
      </c>
      <c r="C347" s="5">
        <v>9</v>
      </c>
      <c r="D347" s="764"/>
      <c r="F347" s="529"/>
      <c r="G347" s="539">
        <f>IF('Form - Part 1'!$D$20="Yes",1,0)</f>
        <v>0</v>
      </c>
      <c r="H347" s="527">
        <v>14</v>
      </c>
      <c r="I347" s="561"/>
      <c r="J347" s="562"/>
      <c r="K347" s="563"/>
      <c r="L347" s="564"/>
      <c r="M347" s="563"/>
      <c r="N347" s="565"/>
      <c r="O347" s="570"/>
      <c r="P347" s="671">
        <f t="shared" si="51"/>
        <v>0</v>
      </c>
      <c r="Q347" s="63">
        <f t="shared" si="52"/>
        <v>0</v>
      </c>
      <c r="R347" s="62">
        <f t="shared" si="53"/>
        <v>0</v>
      </c>
      <c r="S347" s="66">
        <f t="shared" si="54"/>
        <v>0</v>
      </c>
      <c r="T347" s="7">
        <f>($I347='Team Results'!$L$4)+0</f>
        <v>0</v>
      </c>
      <c r="U347" s="7">
        <f t="shared" si="55"/>
        <v>0</v>
      </c>
      <c r="V347" s="7">
        <f t="shared" si="56"/>
        <v>0</v>
      </c>
      <c r="W347" s="66">
        <f t="shared" si="57"/>
        <v>0</v>
      </c>
    </row>
    <row r="348" spans="1:23" ht="15">
      <c r="A348" s="5" t="str">
        <f t="shared" si="58"/>
        <v/>
      </c>
      <c r="B348" s="5" t="str">
        <f t="shared" si="59"/>
        <v/>
      </c>
      <c r="C348" s="5">
        <v>9</v>
      </c>
      <c r="D348" s="764"/>
      <c r="F348" s="529"/>
      <c r="G348" s="539">
        <f>IF('Form - Part 1'!$D$20="Yes",1,0)</f>
        <v>0</v>
      </c>
      <c r="H348" s="527">
        <v>15</v>
      </c>
      <c r="I348" s="561"/>
      <c r="J348" s="562"/>
      <c r="K348" s="563"/>
      <c r="L348" s="564"/>
      <c r="M348" s="563"/>
      <c r="N348" s="565"/>
      <c r="O348" s="570"/>
      <c r="P348" s="671">
        <f t="shared" si="51"/>
        <v>0</v>
      </c>
      <c r="Q348" s="63">
        <f t="shared" si="52"/>
        <v>0</v>
      </c>
      <c r="R348" s="62">
        <f t="shared" si="53"/>
        <v>0</v>
      </c>
      <c r="S348" s="66">
        <f t="shared" si="54"/>
        <v>0</v>
      </c>
      <c r="T348" s="7">
        <f>($I348='Team Results'!$L$4)+0</f>
        <v>0</v>
      </c>
      <c r="U348" s="7">
        <f t="shared" si="55"/>
        <v>0</v>
      </c>
      <c r="V348" s="7">
        <f t="shared" si="56"/>
        <v>0</v>
      </c>
      <c r="W348" s="66">
        <f t="shared" si="57"/>
        <v>0</v>
      </c>
    </row>
    <row r="349" spans="1:23" ht="15">
      <c r="A349" s="5" t="str">
        <f t="shared" si="58"/>
        <v/>
      </c>
      <c r="B349" s="5" t="str">
        <f t="shared" si="59"/>
        <v/>
      </c>
      <c r="C349" s="5">
        <v>9</v>
      </c>
      <c r="D349" s="764"/>
      <c r="F349" s="529"/>
      <c r="G349" s="539">
        <f>IF('Form - Part 1'!$D$20="Yes",1,0)</f>
        <v>0</v>
      </c>
      <c r="H349" s="527">
        <v>16</v>
      </c>
      <c r="I349" s="561"/>
      <c r="J349" s="562"/>
      <c r="K349" s="563"/>
      <c r="L349" s="564"/>
      <c r="M349" s="563"/>
      <c r="N349" s="565"/>
      <c r="O349" s="570"/>
      <c r="P349" s="671">
        <f t="shared" si="51"/>
        <v>0</v>
      </c>
      <c r="Q349" s="63">
        <f t="shared" si="52"/>
        <v>0</v>
      </c>
      <c r="R349" s="62">
        <f t="shared" si="53"/>
        <v>0</v>
      </c>
      <c r="S349" s="66">
        <f t="shared" si="54"/>
        <v>0</v>
      </c>
      <c r="T349" s="7">
        <f>($I349='Team Results'!$L$4)+0</f>
        <v>0</v>
      </c>
      <c r="U349" s="7">
        <f t="shared" si="55"/>
        <v>0</v>
      </c>
      <c r="V349" s="7">
        <f t="shared" si="56"/>
        <v>0</v>
      </c>
      <c r="W349" s="66">
        <f t="shared" si="57"/>
        <v>0</v>
      </c>
    </row>
    <row r="350" spans="1:23" ht="15">
      <c r="A350" s="5" t="str">
        <f t="shared" si="58"/>
        <v/>
      </c>
      <c r="B350" s="5" t="str">
        <f t="shared" si="59"/>
        <v/>
      </c>
      <c r="C350" s="5">
        <v>9</v>
      </c>
      <c r="D350" s="764"/>
      <c r="F350" s="529"/>
      <c r="G350" s="539">
        <f>IF('Form - Part 1'!$D$20="Yes",1,0)</f>
        <v>0</v>
      </c>
      <c r="H350" s="527">
        <v>17</v>
      </c>
      <c r="I350" s="561"/>
      <c r="J350" s="562"/>
      <c r="K350" s="567"/>
      <c r="L350" s="564"/>
      <c r="M350" s="563"/>
      <c r="N350" s="568"/>
      <c r="O350" s="570"/>
      <c r="P350" s="671">
        <f t="shared" si="51"/>
        <v>0</v>
      </c>
      <c r="Q350" s="63">
        <f t="shared" si="52"/>
        <v>0</v>
      </c>
      <c r="R350" s="62">
        <f t="shared" si="53"/>
        <v>0</v>
      </c>
      <c r="S350" s="66">
        <f t="shared" si="54"/>
        <v>0</v>
      </c>
      <c r="T350" s="7">
        <f>($I350='Team Results'!$L$4)+0</f>
        <v>0</v>
      </c>
      <c r="U350" s="7">
        <f t="shared" si="55"/>
        <v>0</v>
      </c>
      <c r="V350" s="7">
        <f t="shared" si="56"/>
        <v>0</v>
      </c>
      <c r="W350" s="66">
        <f t="shared" si="57"/>
        <v>0</v>
      </c>
    </row>
    <row r="351" spans="1:23" ht="15">
      <c r="A351" s="5" t="str">
        <f t="shared" si="58"/>
        <v/>
      </c>
      <c r="B351" s="5" t="str">
        <f t="shared" si="59"/>
        <v/>
      </c>
      <c r="C351" s="5">
        <v>9</v>
      </c>
      <c r="D351" s="764"/>
      <c r="F351" s="529"/>
      <c r="G351" s="539">
        <f>IF('Form - Part 1'!$D$20="Yes",1,0)</f>
        <v>0</v>
      </c>
      <c r="H351" s="527">
        <v>18</v>
      </c>
      <c r="I351" s="561"/>
      <c r="J351" s="562"/>
      <c r="K351" s="567"/>
      <c r="L351" s="564"/>
      <c r="M351" s="563"/>
      <c r="N351" s="568"/>
      <c r="O351" s="570"/>
      <c r="P351" s="671">
        <f t="shared" si="51"/>
        <v>0</v>
      </c>
      <c r="Q351" s="63">
        <f t="shared" si="52"/>
        <v>0</v>
      </c>
      <c r="R351" s="62">
        <f t="shared" si="53"/>
        <v>0</v>
      </c>
      <c r="S351" s="66">
        <f t="shared" si="54"/>
        <v>0</v>
      </c>
      <c r="T351" s="7">
        <f>($I351='Team Results'!$L$4)+0</f>
        <v>0</v>
      </c>
      <c r="U351" s="7">
        <f t="shared" si="55"/>
        <v>0</v>
      </c>
      <c r="V351" s="7">
        <f t="shared" si="56"/>
        <v>0</v>
      </c>
      <c r="W351" s="66">
        <f t="shared" si="57"/>
        <v>0</v>
      </c>
    </row>
    <row r="352" spans="1:23" ht="15">
      <c r="A352" s="5" t="str">
        <f t="shared" si="58"/>
        <v/>
      </c>
      <c r="B352" s="5" t="str">
        <f t="shared" si="59"/>
        <v/>
      </c>
      <c r="C352" s="5">
        <v>9</v>
      </c>
      <c r="D352" s="764"/>
      <c r="F352" s="529"/>
      <c r="G352" s="539">
        <f>IF('Form - Part 1'!$D$20="Yes",1,0)</f>
        <v>0</v>
      </c>
      <c r="H352" s="527">
        <v>19</v>
      </c>
      <c r="I352" s="561"/>
      <c r="J352" s="562"/>
      <c r="K352" s="567"/>
      <c r="L352" s="564"/>
      <c r="M352" s="563"/>
      <c r="N352" s="568"/>
      <c r="O352" s="570"/>
      <c r="P352" s="671">
        <f t="shared" si="51"/>
        <v>0</v>
      </c>
      <c r="Q352" s="63">
        <f t="shared" si="52"/>
        <v>0</v>
      </c>
      <c r="R352" s="62">
        <f t="shared" si="53"/>
        <v>0</v>
      </c>
      <c r="S352" s="66">
        <f t="shared" si="54"/>
        <v>0</v>
      </c>
      <c r="T352" s="7">
        <f>($I352='Team Results'!$L$4)+0</f>
        <v>0</v>
      </c>
      <c r="U352" s="7">
        <f t="shared" si="55"/>
        <v>0</v>
      </c>
      <c r="V352" s="7">
        <f t="shared" si="56"/>
        <v>0</v>
      </c>
      <c r="W352" s="66">
        <f t="shared" si="57"/>
        <v>0</v>
      </c>
    </row>
    <row r="353" spans="1:23" ht="15">
      <c r="A353" s="5" t="str">
        <f t="shared" si="58"/>
        <v/>
      </c>
      <c r="B353" s="5" t="str">
        <f t="shared" si="59"/>
        <v/>
      </c>
      <c r="C353" s="5">
        <v>9</v>
      </c>
      <c r="D353" s="764"/>
      <c r="F353" s="529"/>
      <c r="G353" s="539">
        <f>IF('Form - Part 1'!$D$20="Yes",1,0)</f>
        <v>0</v>
      </c>
      <c r="H353" s="527">
        <v>20</v>
      </c>
      <c r="I353" s="561"/>
      <c r="J353" s="562"/>
      <c r="K353" s="567"/>
      <c r="L353" s="564"/>
      <c r="M353" s="563"/>
      <c r="N353" s="568"/>
      <c r="O353" s="570"/>
      <c r="P353" s="671">
        <f t="shared" si="51"/>
        <v>0</v>
      </c>
      <c r="Q353" s="63">
        <f t="shared" si="52"/>
        <v>0</v>
      </c>
      <c r="R353" s="62">
        <f t="shared" si="53"/>
        <v>0</v>
      </c>
      <c r="S353" s="66">
        <f t="shared" si="54"/>
        <v>0</v>
      </c>
      <c r="T353" s="7">
        <f>($I353='Team Results'!$L$4)+0</f>
        <v>0</v>
      </c>
      <c r="U353" s="7">
        <f t="shared" si="55"/>
        <v>0</v>
      </c>
      <c r="V353" s="7">
        <f t="shared" si="56"/>
        <v>0</v>
      </c>
      <c r="W353" s="66">
        <f t="shared" si="57"/>
        <v>0</v>
      </c>
    </row>
    <row r="354" spans="1:23" ht="15">
      <c r="A354" s="5" t="str">
        <f t="shared" si="58"/>
        <v/>
      </c>
      <c r="B354" s="5" t="str">
        <f t="shared" si="59"/>
        <v/>
      </c>
      <c r="C354" s="5">
        <v>9</v>
      </c>
      <c r="D354" s="764"/>
      <c r="F354" s="529"/>
      <c r="G354" s="539">
        <f>IF('Form - Part 1'!$D$20="Yes",1,0)</f>
        <v>0</v>
      </c>
      <c r="H354" s="527">
        <v>21</v>
      </c>
      <c r="I354" s="561"/>
      <c r="J354" s="562"/>
      <c r="K354" s="567"/>
      <c r="L354" s="564"/>
      <c r="M354" s="563"/>
      <c r="N354" s="568"/>
      <c r="O354" s="570"/>
      <c r="P354" s="671">
        <f t="shared" si="51"/>
        <v>0</v>
      </c>
      <c r="Q354" s="63">
        <f t="shared" si="52"/>
        <v>0</v>
      </c>
      <c r="R354" s="62">
        <f t="shared" si="53"/>
        <v>0</v>
      </c>
      <c r="S354" s="66">
        <f t="shared" si="54"/>
        <v>0</v>
      </c>
      <c r="T354" s="7">
        <f>($I354='Team Results'!$L$4)+0</f>
        <v>0</v>
      </c>
      <c r="U354" s="7">
        <f t="shared" si="55"/>
        <v>0</v>
      </c>
      <c r="V354" s="7">
        <f t="shared" si="56"/>
        <v>0</v>
      </c>
      <c r="W354" s="66">
        <f t="shared" si="57"/>
        <v>0</v>
      </c>
    </row>
    <row r="355" spans="1:23" ht="15">
      <c r="A355" s="5" t="str">
        <f t="shared" si="58"/>
        <v/>
      </c>
      <c r="B355" s="5" t="str">
        <f t="shared" si="59"/>
        <v/>
      </c>
      <c r="C355" s="5">
        <v>9</v>
      </c>
      <c r="D355" s="764"/>
      <c r="F355" s="529"/>
      <c r="G355" s="539">
        <f>IF('Form - Part 1'!$D$20="Yes",1,0)</f>
        <v>0</v>
      </c>
      <c r="H355" s="527">
        <v>22</v>
      </c>
      <c r="I355" s="561"/>
      <c r="J355" s="562"/>
      <c r="K355" s="567"/>
      <c r="L355" s="564"/>
      <c r="M355" s="563"/>
      <c r="N355" s="568"/>
      <c r="O355" s="570"/>
      <c r="P355" s="671">
        <f t="shared" si="51"/>
        <v>0</v>
      </c>
      <c r="Q355" s="63">
        <f t="shared" si="52"/>
        <v>0</v>
      </c>
      <c r="R355" s="62">
        <f t="shared" si="53"/>
        <v>0</v>
      </c>
      <c r="S355" s="66">
        <f t="shared" si="54"/>
        <v>0</v>
      </c>
      <c r="T355" s="7">
        <f>($I355='Team Results'!$L$4)+0</f>
        <v>0</v>
      </c>
      <c r="U355" s="7">
        <f t="shared" si="55"/>
        <v>0</v>
      </c>
      <c r="V355" s="7">
        <f t="shared" si="56"/>
        <v>0</v>
      </c>
      <c r="W355" s="66">
        <f t="shared" si="57"/>
        <v>0</v>
      </c>
    </row>
    <row r="356" spans="1:23" ht="15">
      <c r="A356" s="5" t="str">
        <f t="shared" si="58"/>
        <v/>
      </c>
      <c r="B356" s="5" t="str">
        <f t="shared" si="59"/>
        <v/>
      </c>
      <c r="C356" s="5">
        <v>9</v>
      </c>
      <c r="D356" s="764"/>
      <c r="F356" s="529"/>
      <c r="G356" s="539">
        <f>IF('Form - Part 1'!$D$20="Yes",1,0)</f>
        <v>0</v>
      </c>
      <c r="H356" s="527">
        <v>23</v>
      </c>
      <c r="I356" s="561"/>
      <c r="J356" s="562"/>
      <c r="K356" s="567"/>
      <c r="L356" s="564"/>
      <c r="M356" s="563"/>
      <c r="N356" s="568"/>
      <c r="O356" s="570"/>
      <c r="P356" s="671">
        <f t="shared" si="51"/>
        <v>0</v>
      </c>
      <c r="Q356" s="63">
        <f t="shared" si="52"/>
        <v>0</v>
      </c>
      <c r="R356" s="62">
        <f t="shared" si="53"/>
        <v>0</v>
      </c>
      <c r="S356" s="66">
        <f t="shared" si="54"/>
        <v>0</v>
      </c>
      <c r="T356" s="7">
        <f>($I356='Team Results'!$L$4)+0</f>
        <v>0</v>
      </c>
      <c r="U356" s="7">
        <f t="shared" si="55"/>
        <v>0</v>
      </c>
      <c r="V356" s="7">
        <f t="shared" si="56"/>
        <v>0</v>
      </c>
      <c r="W356" s="66">
        <f t="shared" si="57"/>
        <v>0</v>
      </c>
    </row>
    <row r="357" spans="1:23" ht="15">
      <c r="A357" s="5" t="str">
        <f t="shared" si="58"/>
        <v/>
      </c>
      <c r="B357" s="5" t="str">
        <f t="shared" si="59"/>
        <v/>
      </c>
      <c r="C357" s="5">
        <v>9</v>
      </c>
      <c r="D357" s="764"/>
      <c r="F357" s="529"/>
      <c r="G357" s="539">
        <f>IF('Form - Part 1'!$D$20="Yes",1,0)</f>
        <v>0</v>
      </c>
      <c r="H357" s="527">
        <v>24</v>
      </c>
      <c r="I357" s="561"/>
      <c r="J357" s="562"/>
      <c r="K357" s="567"/>
      <c r="L357" s="564"/>
      <c r="M357" s="563"/>
      <c r="N357" s="568"/>
      <c r="O357" s="570"/>
      <c r="P357" s="671">
        <f t="shared" si="51"/>
        <v>0</v>
      </c>
      <c r="Q357" s="63">
        <f t="shared" si="52"/>
        <v>0</v>
      </c>
      <c r="R357" s="62">
        <f t="shared" si="53"/>
        <v>0</v>
      </c>
      <c r="S357" s="66">
        <f t="shared" si="54"/>
        <v>0</v>
      </c>
      <c r="T357" s="7">
        <f>($I357='Team Results'!$L$4)+0</f>
        <v>0</v>
      </c>
      <c r="U357" s="7">
        <f t="shared" si="55"/>
        <v>0</v>
      </c>
      <c r="V357" s="7">
        <f t="shared" si="56"/>
        <v>0</v>
      </c>
      <c r="W357" s="66">
        <f t="shared" si="57"/>
        <v>0</v>
      </c>
    </row>
    <row r="358" spans="1:23" ht="15">
      <c r="A358" s="5" t="str">
        <f t="shared" si="58"/>
        <v/>
      </c>
      <c r="B358" s="5" t="str">
        <f t="shared" si="59"/>
        <v/>
      </c>
      <c r="C358" s="5">
        <v>9</v>
      </c>
      <c r="D358" s="764"/>
      <c r="F358" s="529"/>
      <c r="G358" s="539">
        <f>IF('Form - Part 1'!$D$20="Yes",1,0)</f>
        <v>0</v>
      </c>
      <c r="H358" s="527">
        <v>25</v>
      </c>
      <c r="I358" s="561"/>
      <c r="J358" s="562"/>
      <c r="K358" s="567"/>
      <c r="L358" s="564"/>
      <c r="M358" s="563"/>
      <c r="N358" s="568"/>
      <c r="O358" s="570"/>
      <c r="P358" s="671">
        <f t="shared" si="51"/>
        <v>0</v>
      </c>
      <c r="Q358" s="63">
        <f t="shared" si="52"/>
        <v>0</v>
      </c>
      <c r="R358" s="62">
        <f t="shared" si="53"/>
        <v>0</v>
      </c>
      <c r="S358" s="66">
        <f t="shared" si="54"/>
        <v>0</v>
      </c>
      <c r="T358" s="7">
        <f>($I358='Team Results'!$L$4)+0</f>
        <v>0</v>
      </c>
      <c r="U358" s="7">
        <f t="shared" si="55"/>
        <v>0</v>
      </c>
      <c r="V358" s="7">
        <f t="shared" si="56"/>
        <v>0</v>
      </c>
      <c r="W358" s="66">
        <f t="shared" si="57"/>
        <v>0</v>
      </c>
    </row>
    <row r="359" spans="1:23" ht="15">
      <c r="A359" s="5" t="str">
        <f t="shared" si="58"/>
        <v/>
      </c>
      <c r="B359" s="5" t="str">
        <f t="shared" si="59"/>
        <v/>
      </c>
      <c r="C359" s="5">
        <v>9</v>
      </c>
      <c r="D359" s="764"/>
      <c r="F359" s="529"/>
      <c r="G359" s="539">
        <f>IF('Form - Part 1'!$D$20="Yes",1,0)</f>
        <v>0</v>
      </c>
      <c r="H359" s="527">
        <v>26</v>
      </c>
      <c r="I359" s="561"/>
      <c r="J359" s="562"/>
      <c r="K359" s="563"/>
      <c r="L359" s="564"/>
      <c r="M359" s="563"/>
      <c r="N359" s="565"/>
      <c r="O359" s="570"/>
      <c r="P359" s="671">
        <f t="shared" si="51"/>
        <v>0</v>
      </c>
      <c r="Q359" s="63">
        <f t="shared" si="52"/>
        <v>0</v>
      </c>
      <c r="R359" s="62">
        <f t="shared" si="53"/>
        <v>0</v>
      </c>
      <c r="S359" s="66">
        <f t="shared" si="54"/>
        <v>0</v>
      </c>
      <c r="T359" s="7">
        <f>($I359='Team Results'!$L$4)+0</f>
        <v>0</v>
      </c>
      <c r="U359" s="7">
        <f t="shared" si="55"/>
        <v>0</v>
      </c>
      <c r="V359" s="7">
        <f t="shared" si="56"/>
        <v>0</v>
      </c>
      <c r="W359" s="66">
        <f t="shared" si="57"/>
        <v>0</v>
      </c>
    </row>
    <row r="360" spans="1:23" ht="15">
      <c r="A360" s="5" t="str">
        <f t="shared" si="58"/>
        <v/>
      </c>
      <c r="B360" s="5" t="str">
        <f t="shared" si="59"/>
        <v/>
      </c>
      <c r="C360" s="5">
        <v>9</v>
      </c>
      <c r="D360" s="764"/>
      <c r="F360" s="529"/>
      <c r="G360" s="539">
        <f>IF('Form - Part 1'!$D$20="Yes",1,0)</f>
        <v>0</v>
      </c>
      <c r="H360" s="527">
        <v>27</v>
      </c>
      <c r="I360" s="561"/>
      <c r="J360" s="562"/>
      <c r="K360" s="563"/>
      <c r="L360" s="564"/>
      <c r="M360" s="563"/>
      <c r="N360" s="565"/>
      <c r="O360" s="570"/>
      <c r="P360" s="671">
        <f t="shared" si="51"/>
        <v>0</v>
      </c>
      <c r="Q360" s="63">
        <f t="shared" si="52"/>
        <v>0</v>
      </c>
      <c r="R360" s="62">
        <f t="shared" si="53"/>
        <v>0</v>
      </c>
      <c r="S360" s="66">
        <f t="shared" si="54"/>
        <v>0</v>
      </c>
      <c r="T360" s="7">
        <f>($I360='Team Results'!$L$4)+0</f>
        <v>0</v>
      </c>
      <c r="U360" s="7">
        <f t="shared" si="55"/>
        <v>0</v>
      </c>
      <c r="V360" s="7">
        <f t="shared" si="56"/>
        <v>0</v>
      </c>
      <c r="W360" s="66">
        <f t="shared" si="57"/>
        <v>0</v>
      </c>
    </row>
    <row r="361" spans="1:23" ht="15">
      <c r="A361" s="5" t="str">
        <f t="shared" si="58"/>
        <v/>
      </c>
      <c r="B361" s="5" t="str">
        <f t="shared" si="59"/>
        <v/>
      </c>
      <c r="C361" s="5">
        <v>9</v>
      </c>
      <c r="D361" s="764"/>
      <c r="F361" s="529"/>
      <c r="G361" s="539">
        <f>IF('Form - Part 1'!$D$20="Yes",1,0)</f>
        <v>0</v>
      </c>
      <c r="H361" s="527">
        <v>28</v>
      </c>
      <c r="I361" s="561"/>
      <c r="J361" s="562"/>
      <c r="K361" s="563"/>
      <c r="L361" s="564"/>
      <c r="M361" s="563"/>
      <c r="N361" s="565"/>
      <c r="O361" s="570"/>
      <c r="P361" s="671">
        <f t="shared" si="51"/>
        <v>0</v>
      </c>
      <c r="Q361" s="63">
        <f t="shared" si="52"/>
        <v>0</v>
      </c>
      <c r="R361" s="62">
        <f t="shared" si="53"/>
        <v>0</v>
      </c>
      <c r="S361" s="66">
        <f t="shared" si="54"/>
        <v>0</v>
      </c>
      <c r="T361" s="7">
        <f>($I361='Team Results'!$L$4)+0</f>
        <v>0</v>
      </c>
      <c r="U361" s="7">
        <f t="shared" si="55"/>
        <v>0</v>
      </c>
      <c r="V361" s="7">
        <f t="shared" si="56"/>
        <v>0</v>
      </c>
      <c r="W361" s="66">
        <f t="shared" si="57"/>
        <v>0</v>
      </c>
    </row>
    <row r="362" spans="1:23" ht="15">
      <c r="A362" s="5" t="str">
        <f t="shared" si="58"/>
        <v/>
      </c>
      <c r="B362" s="5" t="str">
        <f t="shared" si="59"/>
        <v/>
      </c>
      <c r="C362" s="5">
        <v>9</v>
      </c>
      <c r="D362" s="764"/>
      <c r="F362" s="529"/>
      <c r="G362" s="539">
        <f>IF('Form - Part 1'!$D$20="Yes",1,0)</f>
        <v>0</v>
      </c>
      <c r="H362" s="527">
        <v>29</v>
      </c>
      <c r="I362" s="561"/>
      <c r="J362" s="562"/>
      <c r="K362" s="563"/>
      <c r="L362" s="564"/>
      <c r="M362" s="563"/>
      <c r="N362" s="565"/>
      <c r="O362" s="570"/>
      <c r="P362" s="671">
        <f t="shared" si="51"/>
        <v>0</v>
      </c>
      <c r="Q362" s="63">
        <f t="shared" si="52"/>
        <v>0</v>
      </c>
      <c r="R362" s="62">
        <f t="shared" si="53"/>
        <v>0</v>
      </c>
      <c r="S362" s="66">
        <f t="shared" si="54"/>
        <v>0</v>
      </c>
      <c r="T362" s="7">
        <f>($I362='Team Results'!$L$4)+0</f>
        <v>0</v>
      </c>
      <c r="U362" s="7">
        <f t="shared" si="55"/>
        <v>0</v>
      </c>
      <c r="V362" s="7">
        <f t="shared" si="56"/>
        <v>0</v>
      </c>
      <c r="W362" s="66">
        <f t="shared" si="57"/>
        <v>0</v>
      </c>
    </row>
    <row r="363" spans="1:23" ht="15">
      <c r="A363" s="5" t="str">
        <f t="shared" si="58"/>
        <v/>
      </c>
      <c r="B363" s="5" t="str">
        <f t="shared" si="59"/>
        <v/>
      </c>
      <c r="C363" s="5">
        <v>9</v>
      </c>
      <c r="D363" s="764"/>
      <c r="F363" s="529"/>
      <c r="G363" s="539">
        <f>IF('Form - Part 1'!$D$20="Yes",1,0)</f>
        <v>0</v>
      </c>
      <c r="H363" s="527">
        <v>30</v>
      </c>
      <c r="I363" s="561"/>
      <c r="J363" s="562"/>
      <c r="K363" s="567"/>
      <c r="L363" s="564"/>
      <c r="M363" s="563"/>
      <c r="N363" s="568"/>
      <c r="O363" s="570"/>
      <c r="P363" s="671">
        <f t="shared" si="51"/>
        <v>0</v>
      </c>
      <c r="Q363" s="63">
        <f t="shared" si="52"/>
        <v>0</v>
      </c>
      <c r="R363" s="62">
        <f t="shared" si="53"/>
        <v>0</v>
      </c>
      <c r="S363" s="66">
        <f t="shared" si="54"/>
        <v>0</v>
      </c>
      <c r="T363" s="7">
        <f>($I363='Team Results'!$L$4)+0</f>
        <v>0</v>
      </c>
      <c r="U363" s="7">
        <f t="shared" si="55"/>
        <v>0</v>
      </c>
      <c r="V363" s="7">
        <f t="shared" si="56"/>
        <v>0</v>
      </c>
      <c r="W363" s="66">
        <f t="shared" si="57"/>
        <v>0</v>
      </c>
    </row>
    <row r="364" spans="1:23" ht="15">
      <c r="A364" s="5" t="str">
        <f t="shared" si="58"/>
        <v/>
      </c>
      <c r="B364" s="5" t="str">
        <f t="shared" si="59"/>
        <v/>
      </c>
      <c r="C364" s="5">
        <v>9</v>
      </c>
      <c r="D364" s="764"/>
      <c r="F364" s="529"/>
      <c r="G364" s="539">
        <f>IF('Form - Part 1'!$D$20="Yes",1,0)</f>
        <v>0</v>
      </c>
      <c r="H364" s="527">
        <v>31</v>
      </c>
      <c r="I364" s="561"/>
      <c r="J364" s="562"/>
      <c r="K364" s="567"/>
      <c r="L364" s="564"/>
      <c r="M364" s="563"/>
      <c r="N364" s="568"/>
      <c r="O364" s="570"/>
      <c r="P364" s="671">
        <f t="shared" si="51"/>
        <v>0</v>
      </c>
      <c r="Q364" s="63">
        <f t="shared" si="52"/>
        <v>0</v>
      </c>
      <c r="R364" s="62">
        <f t="shared" si="53"/>
        <v>0</v>
      </c>
      <c r="S364" s="66">
        <f t="shared" si="54"/>
        <v>0</v>
      </c>
      <c r="T364" s="7">
        <f>($I364='Team Results'!$L$4)+0</f>
        <v>0</v>
      </c>
      <c r="U364" s="7">
        <f t="shared" si="55"/>
        <v>0</v>
      </c>
      <c r="V364" s="7">
        <f t="shared" si="56"/>
        <v>0</v>
      </c>
      <c r="W364" s="66">
        <f t="shared" si="57"/>
        <v>0</v>
      </c>
    </row>
    <row r="365" spans="1:23" ht="15">
      <c r="A365" s="5" t="str">
        <f t="shared" si="58"/>
        <v/>
      </c>
      <c r="B365" s="5" t="str">
        <f t="shared" si="59"/>
        <v/>
      </c>
      <c r="C365" s="5">
        <v>9</v>
      </c>
      <c r="D365" s="764"/>
      <c r="F365" s="529"/>
      <c r="G365" s="539">
        <f>IF('Form - Part 1'!$D$20="Yes",1,0)</f>
        <v>0</v>
      </c>
      <c r="H365" s="527">
        <v>32</v>
      </c>
      <c r="I365" s="561"/>
      <c r="J365" s="562"/>
      <c r="K365" s="567"/>
      <c r="L365" s="564"/>
      <c r="M365" s="563"/>
      <c r="N365" s="568"/>
      <c r="O365" s="570"/>
      <c r="P365" s="671">
        <f t="shared" si="51"/>
        <v>0</v>
      </c>
      <c r="Q365" s="63">
        <f t="shared" si="52"/>
        <v>0</v>
      </c>
      <c r="R365" s="62">
        <f t="shared" si="53"/>
        <v>0</v>
      </c>
      <c r="S365" s="66">
        <f t="shared" si="54"/>
        <v>0</v>
      </c>
      <c r="T365" s="7">
        <f>($I365='Team Results'!$L$4)+0</f>
        <v>0</v>
      </c>
      <c r="U365" s="7">
        <f t="shared" si="55"/>
        <v>0</v>
      </c>
      <c r="V365" s="7">
        <f t="shared" si="56"/>
        <v>0</v>
      </c>
      <c r="W365" s="66">
        <f t="shared" si="57"/>
        <v>0</v>
      </c>
    </row>
    <row r="366" spans="1:23" ht="15">
      <c r="A366" s="5" t="str">
        <f t="shared" si="58"/>
        <v/>
      </c>
      <c r="B366" s="5" t="str">
        <f t="shared" si="59"/>
        <v/>
      </c>
      <c r="C366" s="5">
        <v>9</v>
      </c>
      <c r="D366" s="764"/>
      <c r="F366" s="529"/>
      <c r="G366" s="539">
        <f>IF('Form - Part 1'!$D$20="Yes",1,0)</f>
        <v>0</v>
      </c>
      <c r="H366" s="527">
        <v>33</v>
      </c>
      <c r="I366" s="561"/>
      <c r="J366" s="562"/>
      <c r="K366" s="567"/>
      <c r="L366" s="564"/>
      <c r="M366" s="563"/>
      <c r="N366" s="568"/>
      <c r="O366" s="570"/>
      <c r="P366" s="671">
        <f t="shared" si="51"/>
        <v>0</v>
      </c>
      <c r="Q366" s="63">
        <f t="shared" si="52"/>
        <v>0</v>
      </c>
      <c r="R366" s="62">
        <f t="shared" si="53"/>
        <v>0</v>
      </c>
      <c r="S366" s="66">
        <f t="shared" si="54"/>
        <v>0</v>
      </c>
      <c r="T366" s="7">
        <f>($I366='Team Results'!$L$4)+0</f>
        <v>0</v>
      </c>
      <c r="U366" s="7">
        <f t="shared" si="55"/>
        <v>0</v>
      </c>
      <c r="V366" s="7">
        <f t="shared" si="56"/>
        <v>0</v>
      </c>
      <c r="W366" s="66">
        <f t="shared" si="57"/>
        <v>0</v>
      </c>
    </row>
    <row r="367" spans="1:23" ht="15">
      <c r="A367" s="5" t="str">
        <f t="shared" si="58"/>
        <v/>
      </c>
      <c r="B367" s="5" t="str">
        <f t="shared" si="59"/>
        <v/>
      </c>
      <c r="C367" s="5">
        <v>9</v>
      </c>
      <c r="D367" s="764"/>
      <c r="F367" s="529"/>
      <c r="G367" s="539">
        <f>IF('Form - Part 1'!$D$20="Yes",1,0)</f>
        <v>0</v>
      </c>
      <c r="H367" s="527">
        <v>34</v>
      </c>
      <c r="I367" s="561"/>
      <c r="J367" s="562"/>
      <c r="K367" s="567"/>
      <c r="L367" s="564"/>
      <c r="M367" s="563"/>
      <c r="N367" s="568"/>
      <c r="O367" s="570"/>
      <c r="P367" s="671">
        <f t="shared" si="51"/>
        <v>0</v>
      </c>
      <c r="Q367" s="63">
        <f t="shared" si="52"/>
        <v>0</v>
      </c>
      <c r="R367" s="62">
        <f t="shared" si="53"/>
        <v>0</v>
      </c>
      <c r="S367" s="66">
        <f t="shared" si="54"/>
        <v>0</v>
      </c>
      <c r="T367" s="7">
        <f>($I367='Team Results'!$L$4)+0</f>
        <v>0</v>
      </c>
      <c r="U367" s="7">
        <f t="shared" si="55"/>
        <v>0</v>
      </c>
      <c r="V367" s="7">
        <f t="shared" si="56"/>
        <v>0</v>
      </c>
      <c r="W367" s="66">
        <f t="shared" si="57"/>
        <v>0</v>
      </c>
    </row>
    <row r="368" spans="1:23" ht="15">
      <c r="A368" s="5" t="str">
        <f t="shared" si="58"/>
        <v/>
      </c>
      <c r="B368" s="5" t="str">
        <f t="shared" si="59"/>
        <v/>
      </c>
      <c r="C368" s="5">
        <v>9</v>
      </c>
      <c r="D368" s="764"/>
      <c r="F368" s="529"/>
      <c r="G368" s="539">
        <f>IF('Form - Part 1'!$D$20="Yes",1,0)</f>
        <v>0</v>
      </c>
      <c r="H368" s="527">
        <v>35</v>
      </c>
      <c r="I368" s="561"/>
      <c r="J368" s="562"/>
      <c r="K368" s="567"/>
      <c r="L368" s="564"/>
      <c r="M368" s="563"/>
      <c r="N368" s="568"/>
      <c r="O368" s="570"/>
      <c r="P368" s="671">
        <f t="shared" si="51"/>
        <v>0</v>
      </c>
      <c r="Q368" s="63">
        <f t="shared" si="52"/>
        <v>0</v>
      </c>
      <c r="R368" s="62">
        <f t="shared" si="53"/>
        <v>0</v>
      </c>
      <c r="S368" s="66">
        <f t="shared" si="54"/>
        <v>0</v>
      </c>
      <c r="T368" s="7">
        <f>($I368='Team Results'!$L$4)+0</f>
        <v>0</v>
      </c>
      <c r="U368" s="7">
        <f t="shared" si="55"/>
        <v>0</v>
      </c>
      <c r="V368" s="7">
        <f t="shared" si="56"/>
        <v>0</v>
      </c>
      <c r="W368" s="66">
        <f t="shared" si="57"/>
        <v>0</v>
      </c>
    </row>
    <row r="369" spans="1:52" ht="15">
      <c r="A369" s="5" t="str">
        <f t="shared" si="58"/>
        <v/>
      </c>
      <c r="B369" s="5" t="str">
        <f t="shared" si="59"/>
        <v/>
      </c>
      <c r="C369" s="5">
        <v>9</v>
      </c>
      <c r="D369" s="764"/>
      <c r="F369" s="529"/>
      <c r="G369" s="539">
        <f>IF('Form - Part 1'!$D$20="Yes",1,0)</f>
        <v>0</v>
      </c>
      <c r="H369" s="527">
        <v>36</v>
      </c>
      <c r="I369" s="561"/>
      <c r="J369" s="562"/>
      <c r="K369" s="567"/>
      <c r="L369" s="564"/>
      <c r="M369" s="563"/>
      <c r="N369" s="568"/>
      <c r="O369" s="570"/>
      <c r="P369" s="671">
        <f t="shared" si="51"/>
        <v>0</v>
      </c>
      <c r="Q369" s="63">
        <f t="shared" si="52"/>
        <v>0</v>
      </c>
      <c r="R369" s="62">
        <f t="shared" si="53"/>
        <v>0</v>
      </c>
      <c r="S369" s="66">
        <f t="shared" si="54"/>
        <v>0</v>
      </c>
      <c r="T369" s="7">
        <f>($I369='Team Results'!$L$4)+0</f>
        <v>0</v>
      </c>
      <c r="U369" s="7">
        <f t="shared" si="55"/>
        <v>0</v>
      </c>
      <c r="V369" s="7">
        <f t="shared" si="56"/>
        <v>0</v>
      </c>
      <c r="W369" s="66">
        <f t="shared" si="57"/>
        <v>0</v>
      </c>
    </row>
    <row r="370" spans="1:52" ht="15">
      <c r="A370" s="5" t="str">
        <f t="shared" si="58"/>
        <v/>
      </c>
      <c r="B370" s="5" t="str">
        <f t="shared" si="59"/>
        <v/>
      </c>
      <c r="C370" s="5">
        <v>9</v>
      </c>
      <c r="D370" s="764"/>
      <c r="F370" s="529"/>
      <c r="G370" s="539">
        <f>IF('Form - Part 1'!$D$20="Yes",1,0)</f>
        <v>0</v>
      </c>
      <c r="H370" s="527">
        <v>37</v>
      </c>
      <c r="I370" s="561"/>
      <c r="J370" s="562"/>
      <c r="K370" s="567"/>
      <c r="L370" s="564"/>
      <c r="M370" s="563"/>
      <c r="N370" s="568"/>
      <c r="O370" s="570"/>
      <c r="P370" s="671">
        <f t="shared" si="51"/>
        <v>0</v>
      </c>
      <c r="Q370" s="63">
        <f t="shared" si="52"/>
        <v>0</v>
      </c>
      <c r="R370" s="62">
        <f t="shared" si="53"/>
        <v>0</v>
      </c>
      <c r="S370" s="66">
        <f t="shared" si="54"/>
        <v>0</v>
      </c>
      <c r="T370" s="7">
        <f>($I370='Team Results'!$L$4)+0</f>
        <v>0</v>
      </c>
      <c r="U370" s="7">
        <f t="shared" si="55"/>
        <v>0</v>
      </c>
      <c r="V370" s="7">
        <f t="shared" si="56"/>
        <v>0</v>
      </c>
      <c r="W370" s="66">
        <f t="shared" si="57"/>
        <v>0</v>
      </c>
    </row>
    <row r="371" spans="1:52" ht="15">
      <c r="A371" s="5" t="str">
        <f t="shared" si="58"/>
        <v/>
      </c>
      <c r="B371" s="5" t="str">
        <f t="shared" si="59"/>
        <v/>
      </c>
      <c r="C371" s="5">
        <v>9</v>
      </c>
      <c r="D371" s="764"/>
      <c r="F371" s="529"/>
      <c r="G371" s="539">
        <f>IF('Form - Part 1'!$D$20="Yes",1,0)</f>
        <v>0</v>
      </c>
      <c r="H371" s="527">
        <v>38</v>
      </c>
      <c r="I371" s="561"/>
      <c r="J371" s="562"/>
      <c r="K371" s="567"/>
      <c r="L371" s="564"/>
      <c r="M371" s="563"/>
      <c r="N371" s="568"/>
      <c r="O371" s="570"/>
      <c r="P371" s="671">
        <f t="shared" si="51"/>
        <v>0</v>
      </c>
      <c r="Q371" s="63">
        <f t="shared" si="52"/>
        <v>0</v>
      </c>
      <c r="R371" s="62">
        <f t="shared" si="53"/>
        <v>0</v>
      </c>
      <c r="S371" s="66">
        <f t="shared" si="54"/>
        <v>0</v>
      </c>
      <c r="T371" s="7">
        <f>($I371='Team Results'!$L$4)+0</f>
        <v>0</v>
      </c>
      <c r="U371" s="7">
        <f t="shared" si="55"/>
        <v>0</v>
      </c>
      <c r="V371" s="7">
        <f t="shared" si="56"/>
        <v>0</v>
      </c>
      <c r="W371" s="66">
        <f t="shared" si="57"/>
        <v>0</v>
      </c>
    </row>
    <row r="372" spans="1:52" ht="15">
      <c r="A372" s="5" t="str">
        <f t="shared" si="58"/>
        <v/>
      </c>
      <c r="B372" s="5" t="str">
        <f t="shared" si="59"/>
        <v/>
      </c>
      <c r="C372" s="5">
        <v>9</v>
      </c>
      <c r="D372" s="764"/>
      <c r="F372" s="529"/>
      <c r="G372" s="539">
        <f>IF('Form - Part 1'!$D$20="Yes",1,0)</f>
        <v>0</v>
      </c>
      <c r="H372" s="527">
        <v>39</v>
      </c>
      <c r="I372" s="561"/>
      <c r="J372" s="562"/>
      <c r="K372" s="563"/>
      <c r="L372" s="564"/>
      <c r="M372" s="563"/>
      <c r="N372" s="565"/>
      <c r="O372" s="570"/>
      <c r="P372" s="671">
        <f t="shared" si="51"/>
        <v>0</v>
      </c>
      <c r="Q372" s="63">
        <f t="shared" si="52"/>
        <v>0</v>
      </c>
      <c r="R372" s="62">
        <f t="shared" si="53"/>
        <v>0</v>
      </c>
      <c r="S372" s="66">
        <f t="shared" si="54"/>
        <v>0</v>
      </c>
      <c r="T372" s="7">
        <f>($I372='Team Results'!$L$4)+0</f>
        <v>0</v>
      </c>
      <c r="U372" s="7">
        <f t="shared" si="55"/>
        <v>0</v>
      </c>
      <c r="V372" s="7">
        <f t="shared" si="56"/>
        <v>0</v>
      </c>
      <c r="W372" s="66">
        <f t="shared" si="57"/>
        <v>0</v>
      </c>
    </row>
    <row r="373" spans="1:52" s="5" customFormat="1" ht="15">
      <c r="A373" s="5" t="str">
        <f t="shared" si="58"/>
        <v/>
      </c>
      <c r="B373" s="5" t="str">
        <f t="shared" si="59"/>
        <v/>
      </c>
      <c r="C373" s="5">
        <v>9</v>
      </c>
      <c r="D373" s="765"/>
      <c r="E373" s="536"/>
      <c r="F373" s="529"/>
      <c r="G373" s="539">
        <f>IF('Form - Part 1'!$D$20="Yes",1,0)</f>
        <v>0</v>
      </c>
      <c r="H373" s="537">
        <v>40</v>
      </c>
      <c r="I373" s="579"/>
      <c r="J373" s="580"/>
      <c r="K373" s="583"/>
      <c r="L373" s="582"/>
      <c r="M373" s="583"/>
      <c r="N373" s="584"/>
      <c r="O373" s="585"/>
      <c r="P373" s="671">
        <f t="shared" si="51"/>
        <v>0</v>
      </c>
      <c r="Q373" s="63">
        <f t="shared" si="52"/>
        <v>0</v>
      </c>
      <c r="R373" s="62">
        <f t="shared" si="53"/>
        <v>0</v>
      </c>
      <c r="S373" s="66">
        <f t="shared" si="54"/>
        <v>0</v>
      </c>
      <c r="T373" s="7">
        <f>($I373='Team Results'!$L$4)+0</f>
        <v>0</v>
      </c>
      <c r="U373" s="7">
        <f t="shared" si="55"/>
        <v>0</v>
      </c>
      <c r="V373" s="7">
        <f t="shared" si="56"/>
        <v>0</v>
      </c>
      <c r="W373" s="66">
        <f t="shared" si="57"/>
        <v>0</v>
      </c>
      <c r="X373" s="62"/>
      <c r="Y373" s="62"/>
      <c r="Z373" s="62"/>
      <c r="AA373" s="62"/>
      <c r="AB373" s="62"/>
      <c r="AC373" s="62"/>
      <c r="AD373" s="62"/>
      <c r="AE373" s="62"/>
      <c r="AF373" s="62"/>
      <c r="AG373" s="62"/>
      <c r="AH373" s="62"/>
      <c r="AI373" s="62"/>
      <c r="AJ373" s="62"/>
      <c r="AK373" s="62"/>
      <c r="AL373" s="62"/>
      <c r="AM373" s="62"/>
      <c r="AN373" s="62"/>
      <c r="AO373" s="62"/>
      <c r="AP373" s="62"/>
      <c r="AQ373" s="62"/>
      <c r="AR373" s="62"/>
      <c r="AS373" s="62"/>
      <c r="AT373" s="62"/>
      <c r="AU373" s="62"/>
      <c r="AV373" s="62"/>
      <c r="AW373" s="62"/>
      <c r="AX373" s="62"/>
      <c r="AY373" s="62"/>
      <c r="AZ373" s="62"/>
    </row>
    <row r="374" spans="1:52" s="241" customFormat="1">
      <c r="D374" s="298"/>
      <c r="E374" s="299"/>
      <c r="F374" s="300"/>
      <c r="G374" s="300"/>
      <c r="I374" s="242"/>
      <c r="J374" s="242"/>
      <c r="K374" s="242"/>
      <c r="L374" s="242"/>
      <c r="M374" s="242"/>
      <c r="N374" s="242"/>
      <c r="O374" s="243"/>
      <c r="P374" s="671">
        <f t="shared" si="51"/>
        <v>0</v>
      </c>
      <c r="Q374" s="63">
        <f t="shared" si="52"/>
        <v>0</v>
      </c>
      <c r="R374" s="62">
        <f t="shared" si="53"/>
        <v>0</v>
      </c>
      <c r="S374" s="66">
        <f t="shared" si="54"/>
        <v>0</v>
      </c>
      <c r="T374" s="7">
        <f>($I374='Team Results'!$L$4)+0</f>
        <v>0</v>
      </c>
      <c r="U374" s="7">
        <f t="shared" si="55"/>
        <v>0</v>
      </c>
      <c r="V374" s="7">
        <f t="shared" si="56"/>
        <v>0</v>
      </c>
      <c r="W374" s="66">
        <f t="shared" si="57"/>
        <v>0</v>
      </c>
    </row>
    <row r="375" spans="1:52" ht="15">
      <c r="A375" s="5" t="str">
        <f>IF(ISERROR(MONTH($E$375)),"",MONTH($E$375))</f>
        <v/>
      </c>
      <c r="B375" s="5" t="str">
        <f>IF(ISERROR(WEEKNUM($E$375)),"",WEEKNUM($E$375))</f>
        <v/>
      </c>
      <c r="C375" s="5">
        <v>10</v>
      </c>
      <c r="D375" s="763">
        <v>10</v>
      </c>
      <c r="E375" s="541" t="str">
        <f>IF(ISBLANK('Form - Part 1'!B21),"",'Form - Part 1'!B21)</f>
        <v/>
      </c>
      <c r="F375" s="542" t="str">
        <f>IF(ISBLANK('Form - Part 1'!C21),"0",'Form - Part 1'!C21)</f>
        <v>0</v>
      </c>
      <c r="G375" s="539">
        <f>IF('Form - Part 1'!$D$21="Yes",1,0)</f>
        <v>0</v>
      </c>
      <c r="H375" s="540">
        <v>1</v>
      </c>
      <c r="I375" s="586"/>
      <c r="J375" s="587"/>
      <c r="K375" s="588"/>
      <c r="L375" s="589"/>
      <c r="M375" s="588"/>
      <c r="N375" s="590"/>
      <c r="O375" s="591"/>
      <c r="P375" s="671">
        <f t="shared" si="51"/>
        <v>0</v>
      </c>
      <c r="Q375" s="63">
        <f t="shared" si="52"/>
        <v>0</v>
      </c>
      <c r="R375" s="62">
        <f t="shared" si="53"/>
        <v>0</v>
      </c>
      <c r="S375" s="66">
        <f t="shared" si="54"/>
        <v>0</v>
      </c>
      <c r="T375" s="7">
        <f>($I375='Team Results'!$L$4)+0</f>
        <v>0</v>
      </c>
      <c r="U375" s="7">
        <f t="shared" si="55"/>
        <v>0</v>
      </c>
      <c r="V375" s="7">
        <f t="shared" si="56"/>
        <v>0</v>
      </c>
      <c r="W375" s="66">
        <f t="shared" si="57"/>
        <v>0</v>
      </c>
    </row>
    <row r="376" spans="1:52" ht="15">
      <c r="A376" s="5" t="str">
        <f t="shared" ref="A376:A414" si="60">IF(ISERROR(MONTH($E$375)),"",MONTH($E$375))</f>
        <v/>
      </c>
      <c r="B376" s="5" t="str">
        <f t="shared" ref="B376:B414" si="61">IF(ISERROR(WEEKNUM($E$375)),"",WEEKNUM($E$375))</f>
        <v/>
      </c>
      <c r="C376" s="5">
        <v>10</v>
      </c>
      <c r="D376" s="764"/>
      <c r="F376" s="529"/>
      <c r="G376" s="539">
        <f>IF('Form - Part 1'!$D$21="Yes",1,0)</f>
        <v>0</v>
      </c>
      <c r="H376" s="527">
        <v>2</v>
      </c>
      <c r="I376" s="561"/>
      <c r="J376" s="562"/>
      <c r="K376" s="567"/>
      <c r="L376" s="564"/>
      <c r="M376" s="563"/>
      <c r="N376" s="568"/>
      <c r="O376" s="570"/>
      <c r="P376" s="671">
        <f t="shared" si="51"/>
        <v>0</v>
      </c>
      <c r="Q376" s="63">
        <f t="shared" si="52"/>
        <v>0</v>
      </c>
      <c r="R376" s="62">
        <f t="shared" si="53"/>
        <v>0</v>
      </c>
      <c r="S376" s="66">
        <f t="shared" si="54"/>
        <v>0</v>
      </c>
      <c r="T376" s="7">
        <f>($I376='Team Results'!$L$4)+0</f>
        <v>0</v>
      </c>
      <c r="U376" s="7">
        <f t="shared" si="55"/>
        <v>0</v>
      </c>
      <c r="V376" s="7">
        <f t="shared" si="56"/>
        <v>0</v>
      </c>
      <c r="W376" s="66">
        <f t="shared" si="57"/>
        <v>0</v>
      </c>
    </row>
    <row r="377" spans="1:52" ht="15">
      <c r="A377" s="5" t="str">
        <f t="shared" si="60"/>
        <v/>
      </c>
      <c r="B377" s="5" t="str">
        <f t="shared" si="61"/>
        <v/>
      </c>
      <c r="C377" s="5">
        <v>10</v>
      </c>
      <c r="D377" s="764"/>
      <c r="F377" s="529"/>
      <c r="G377" s="539">
        <f>IF('Form - Part 1'!$D$21="Yes",1,0)</f>
        <v>0</v>
      </c>
      <c r="H377" s="527">
        <v>3</v>
      </c>
      <c r="I377" s="561"/>
      <c r="J377" s="562"/>
      <c r="K377" s="567"/>
      <c r="L377" s="564"/>
      <c r="M377" s="563"/>
      <c r="N377" s="568"/>
      <c r="O377" s="570"/>
      <c r="P377" s="671">
        <f t="shared" si="51"/>
        <v>0</v>
      </c>
      <c r="Q377" s="63">
        <f t="shared" si="52"/>
        <v>0</v>
      </c>
      <c r="R377" s="62">
        <f t="shared" si="53"/>
        <v>0</v>
      </c>
      <c r="S377" s="66">
        <f t="shared" si="54"/>
        <v>0</v>
      </c>
      <c r="T377" s="7">
        <f>($I377='Team Results'!$L$4)+0</f>
        <v>0</v>
      </c>
      <c r="U377" s="7">
        <f t="shared" si="55"/>
        <v>0</v>
      </c>
      <c r="V377" s="7">
        <f t="shared" si="56"/>
        <v>0</v>
      </c>
      <c r="W377" s="66">
        <f t="shared" si="57"/>
        <v>0</v>
      </c>
    </row>
    <row r="378" spans="1:52" ht="15">
      <c r="A378" s="5" t="str">
        <f t="shared" si="60"/>
        <v/>
      </c>
      <c r="B378" s="5" t="str">
        <f t="shared" si="61"/>
        <v/>
      </c>
      <c r="C378" s="5">
        <v>10</v>
      </c>
      <c r="D378" s="764"/>
      <c r="F378" s="529"/>
      <c r="G378" s="539">
        <f>IF('Form - Part 1'!$D$21="Yes",1,0)</f>
        <v>0</v>
      </c>
      <c r="H378" s="527">
        <v>4</v>
      </c>
      <c r="I378" s="561"/>
      <c r="J378" s="562"/>
      <c r="K378" s="563"/>
      <c r="L378" s="564"/>
      <c r="M378" s="563"/>
      <c r="N378" s="565"/>
      <c r="O378" s="570"/>
      <c r="P378" s="671">
        <f t="shared" si="51"/>
        <v>0</v>
      </c>
      <c r="Q378" s="63">
        <f t="shared" si="52"/>
        <v>0</v>
      </c>
      <c r="R378" s="62">
        <f t="shared" si="53"/>
        <v>0</v>
      </c>
      <c r="S378" s="66">
        <f t="shared" si="54"/>
        <v>0</v>
      </c>
      <c r="T378" s="7">
        <f>($I378='Team Results'!$L$4)+0</f>
        <v>0</v>
      </c>
      <c r="U378" s="7">
        <f t="shared" si="55"/>
        <v>0</v>
      </c>
      <c r="V378" s="7">
        <f t="shared" si="56"/>
        <v>0</v>
      </c>
      <c r="W378" s="66">
        <f t="shared" si="57"/>
        <v>0</v>
      </c>
    </row>
    <row r="379" spans="1:52" ht="15">
      <c r="A379" s="5" t="str">
        <f t="shared" si="60"/>
        <v/>
      </c>
      <c r="B379" s="5" t="str">
        <f t="shared" si="61"/>
        <v/>
      </c>
      <c r="C379" s="5">
        <v>10</v>
      </c>
      <c r="D379" s="764"/>
      <c r="F379" s="529"/>
      <c r="G379" s="539">
        <f>IF('Form - Part 1'!$D$21="Yes",1,0)</f>
        <v>0</v>
      </c>
      <c r="H379" s="527">
        <v>5</v>
      </c>
      <c r="I379" s="561"/>
      <c r="J379" s="562"/>
      <c r="K379" s="563"/>
      <c r="L379" s="564"/>
      <c r="M379" s="563"/>
      <c r="N379" s="565"/>
      <c r="O379" s="570"/>
      <c r="P379" s="671">
        <f t="shared" si="51"/>
        <v>0</v>
      </c>
      <c r="Q379" s="63">
        <f t="shared" si="52"/>
        <v>0</v>
      </c>
      <c r="R379" s="62">
        <f t="shared" si="53"/>
        <v>0</v>
      </c>
      <c r="S379" s="66">
        <f t="shared" si="54"/>
        <v>0</v>
      </c>
      <c r="T379" s="7">
        <f>($I379='Team Results'!$L$4)+0</f>
        <v>0</v>
      </c>
      <c r="U379" s="7">
        <f t="shared" si="55"/>
        <v>0</v>
      </c>
      <c r="V379" s="7">
        <f t="shared" si="56"/>
        <v>0</v>
      </c>
      <c r="W379" s="66">
        <f t="shared" si="57"/>
        <v>0</v>
      </c>
    </row>
    <row r="380" spans="1:52" ht="15">
      <c r="A380" s="5" t="str">
        <f t="shared" si="60"/>
        <v/>
      </c>
      <c r="B380" s="5" t="str">
        <f t="shared" si="61"/>
        <v/>
      </c>
      <c r="C380" s="5">
        <v>10</v>
      </c>
      <c r="D380" s="764"/>
      <c r="F380" s="529"/>
      <c r="G380" s="539">
        <f>IF('Form - Part 1'!$D$21="Yes",1,0)</f>
        <v>0</v>
      </c>
      <c r="H380" s="527">
        <v>6</v>
      </c>
      <c r="I380" s="561"/>
      <c r="J380" s="562"/>
      <c r="K380" s="563"/>
      <c r="L380" s="564"/>
      <c r="M380" s="563"/>
      <c r="N380" s="565"/>
      <c r="O380" s="570"/>
      <c r="P380" s="671">
        <f t="shared" si="51"/>
        <v>0</v>
      </c>
      <c r="Q380" s="63">
        <f t="shared" si="52"/>
        <v>0</v>
      </c>
      <c r="R380" s="62">
        <f t="shared" si="53"/>
        <v>0</v>
      </c>
      <c r="S380" s="66">
        <f t="shared" si="54"/>
        <v>0</v>
      </c>
      <c r="T380" s="7">
        <f>($I380='Team Results'!$L$4)+0</f>
        <v>0</v>
      </c>
      <c r="U380" s="7">
        <f t="shared" si="55"/>
        <v>0</v>
      </c>
      <c r="V380" s="7">
        <f t="shared" si="56"/>
        <v>0</v>
      </c>
      <c r="W380" s="66">
        <f t="shared" si="57"/>
        <v>0</v>
      </c>
    </row>
    <row r="381" spans="1:52" ht="15">
      <c r="A381" s="5" t="str">
        <f t="shared" si="60"/>
        <v/>
      </c>
      <c r="B381" s="5" t="str">
        <f t="shared" si="61"/>
        <v/>
      </c>
      <c r="C381" s="5">
        <v>10</v>
      </c>
      <c r="D381" s="764"/>
      <c r="F381" s="529"/>
      <c r="G381" s="539">
        <f>IF('Form - Part 1'!$D$21="Yes",1,0)</f>
        <v>0</v>
      </c>
      <c r="H381" s="527">
        <v>7</v>
      </c>
      <c r="I381" s="561"/>
      <c r="J381" s="562"/>
      <c r="K381" s="567"/>
      <c r="L381" s="564"/>
      <c r="M381" s="563"/>
      <c r="N381" s="568"/>
      <c r="O381" s="570"/>
      <c r="P381" s="671">
        <f t="shared" si="51"/>
        <v>0</v>
      </c>
      <c r="Q381" s="63">
        <f t="shared" si="52"/>
        <v>0</v>
      </c>
      <c r="R381" s="62">
        <f t="shared" si="53"/>
        <v>0</v>
      </c>
      <c r="S381" s="66">
        <f t="shared" si="54"/>
        <v>0</v>
      </c>
      <c r="T381" s="7">
        <f>($I381='Team Results'!$L$4)+0</f>
        <v>0</v>
      </c>
      <c r="U381" s="7">
        <f t="shared" si="55"/>
        <v>0</v>
      </c>
      <c r="V381" s="7">
        <f t="shared" si="56"/>
        <v>0</v>
      </c>
      <c r="W381" s="66">
        <f t="shared" si="57"/>
        <v>0</v>
      </c>
    </row>
    <row r="382" spans="1:52" ht="15">
      <c r="A382" s="5" t="str">
        <f t="shared" si="60"/>
        <v/>
      </c>
      <c r="B382" s="5" t="str">
        <f t="shared" si="61"/>
        <v/>
      </c>
      <c r="C382" s="5">
        <v>10</v>
      </c>
      <c r="D382" s="764"/>
      <c r="F382" s="529"/>
      <c r="G382" s="539">
        <f>IF('Form - Part 1'!$D$21="Yes",1,0)</f>
        <v>0</v>
      </c>
      <c r="H382" s="527">
        <v>8</v>
      </c>
      <c r="I382" s="561"/>
      <c r="J382" s="562"/>
      <c r="K382" s="567"/>
      <c r="L382" s="564"/>
      <c r="M382" s="563"/>
      <c r="N382" s="568"/>
      <c r="O382" s="570"/>
      <c r="P382" s="671">
        <f t="shared" si="51"/>
        <v>0</v>
      </c>
      <c r="Q382" s="63">
        <f t="shared" si="52"/>
        <v>0</v>
      </c>
      <c r="R382" s="62">
        <f t="shared" si="53"/>
        <v>0</v>
      </c>
      <c r="S382" s="66">
        <f t="shared" si="54"/>
        <v>0</v>
      </c>
      <c r="T382" s="7">
        <f>($I382='Team Results'!$L$4)+0</f>
        <v>0</v>
      </c>
      <c r="U382" s="7">
        <f t="shared" si="55"/>
        <v>0</v>
      </c>
      <c r="V382" s="7">
        <f t="shared" si="56"/>
        <v>0</v>
      </c>
      <c r="W382" s="66">
        <f t="shared" si="57"/>
        <v>0</v>
      </c>
    </row>
    <row r="383" spans="1:52" ht="15">
      <c r="A383" s="5" t="str">
        <f t="shared" si="60"/>
        <v/>
      </c>
      <c r="B383" s="5" t="str">
        <f t="shared" si="61"/>
        <v/>
      </c>
      <c r="C383" s="5">
        <v>10</v>
      </c>
      <c r="D383" s="764"/>
      <c r="F383" s="529"/>
      <c r="G383" s="539">
        <f>IF('Form - Part 1'!$D$21="Yes",1,0)</f>
        <v>0</v>
      </c>
      <c r="H383" s="527">
        <v>9</v>
      </c>
      <c r="I383" s="561"/>
      <c r="J383" s="562"/>
      <c r="K383" s="563"/>
      <c r="L383" s="564"/>
      <c r="M383" s="563"/>
      <c r="N383" s="565"/>
      <c r="O383" s="570"/>
      <c r="P383" s="671">
        <f t="shared" si="51"/>
        <v>0</v>
      </c>
      <c r="Q383" s="63">
        <f t="shared" si="52"/>
        <v>0</v>
      </c>
      <c r="R383" s="62">
        <f t="shared" si="53"/>
        <v>0</v>
      </c>
      <c r="S383" s="66">
        <f t="shared" si="54"/>
        <v>0</v>
      </c>
      <c r="T383" s="7">
        <f>($I383='Team Results'!$L$4)+0</f>
        <v>0</v>
      </c>
      <c r="U383" s="7">
        <f t="shared" si="55"/>
        <v>0</v>
      </c>
      <c r="V383" s="7">
        <f t="shared" si="56"/>
        <v>0</v>
      </c>
      <c r="W383" s="66">
        <f t="shared" si="57"/>
        <v>0</v>
      </c>
    </row>
    <row r="384" spans="1:52" ht="15">
      <c r="A384" s="5" t="str">
        <f t="shared" si="60"/>
        <v/>
      </c>
      <c r="B384" s="5" t="str">
        <f t="shared" si="61"/>
        <v/>
      </c>
      <c r="C384" s="5">
        <v>10</v>
      </c>
      <c r="D384" s="764"/>
      <c r="F384" s="529"/>
      <c r="G384" s="539">
        <f>IF('Form - Part 1'!$D$21="Yes",1,0)</f>
        <v>0</v>
      </c>
      <c r="H384" s="527">
        <v>10</v>
      </c>
      <c r="I384" s="561"/>
      <c r="J384" s="562"/>
      <c r="K384" s="567"/>
      <c r="L384" s="564"/>
      <c r="M384" s="563"/>
      <c r="N384" s="568"/>
      <c r="O384" s="570"/>
      <c r="P384" s="671">
        <f t="shared" si="51"/>
        <v>0</v>
      </c>
      <c r="Q384" s="63">
        <f t="shared" si="52"/>
        <v>0</v>
      </c>
      <c r="R384" s="62">
        <f t="shared" si="53"/>
        <v>0</v>
      </c>
      <c r="S384" s="66">
        <f t="shared" si="54"/>
        <v>0</v>
      </c>
      <c r="T384" s="7">
        <f>($I384='Team Results'!$L$4)+0</f>
        <v>0</v>
      </c>
      <c r="U384" s="7">
        <f t="shared" si="55"/>
        <v>0</v>
      </c>
      <c r="V384" s="7">
        <f t="shared" si="56"/>
        <v>0</v>
      </c>
      <c r="W384" s="66">
        <f t="shared" si="57"/>
        <v>0</v>
      </c>
    </row>
    <row r="385" spans="1:23" ht="15">
      <c r="A385" s="5" t="str">
        <f t="shared" si="60"/>
        <v/>
      </c>
      <c r="B385" s="5" t="str">
        <f t="shared" si="61"/>
        <v/>
      </c>
      <c r="C385" s="5">
        <v>10</v>
      </c>
      <c r="D385" s="764"/>
      <c r="F385" s="529"/>
      <c r="G385" s="539">
        <f>IF('Form - Part 1'!$D$21="Yes",1,0)</f>
        <v>0</v>
      </c>
      <c r="H385" s="527">
        <v>11</v>
      </c>
      <c r="I385" s="561"/>
      <c r="J385" s="562"/>
      <c r="K385" s="563"/>
      <c r="L385" s="564"/>
      <c r="M385" s="563"/>
      <c r="N385" s="565"/>
      <c r="O385" s="570"/>
      <c r="P385" s="671">
        <f t="shared" si="51"/>
        <v>0</v>
      </c>
      <c r="Q385" s="63">
        <f t="shared" si="52"/>
        <v>0</v>
      </c>
      <c r="R385" s="62">
        <f t="shared" si="53"/>
        <v>0</v>
      </c>
      <c r="S385" s="66">
        <f t="shared" si="54"/>
        <v>0</v>
      </c>
      <c r="T385" s="7">
        <f>($I385='Team Results'!$L$4)+0</f>
        <v>0</v>
      </c>
      <c r="U385" s="7">
        <f t="shared" si="55"/>
        <v>0</v>
      </c>
      <c r="V385" s="7">
        <f t="shared" si="56"/>
        <v>0</v>
      </c>
      <c r="W385" s="66">
        <f t="shared" si="57"/>
        <v>0</v>
      </c>
    </row>
    <row r="386" spans="1:23" ht="15">
      <c r="A386" s="5" t="str">
        <f t="shared" si="60"/>
        <v/>
      </c>
      <c r="B386" s="5" t="str">
        <f t="shared" si="61"/>
        <v/>
      </c>
      <c r="C386" s="5">
        <v>10</v>
      </c>
      <c r="D386" s="764"/>
      <c r="F386" s="529"/>
      <c r="G386" s="539">
        <f>IF('Form - Part 1'!$D$21="Yes",1,0)</f>
        <v>0</v>
      </c>
      <c r="H386" s="527">
        <v>12</v>
      </c>
      <c r="I386" s="561"/>
      <c r="J386" s="562"/>
      <c r="K386" s="567"/>
      <c r="L386" s="564"/>
      <c r="M386" s="563"/>
      <c r="N386" s="568"/>
      <c r="O386" s="570"/>
      <c r="P386" s="671">
        <f t="shared" si="51"/>
        <v>0</v>
      </c>
      <c r="Q386" s="63">
        <f t="shared" si="52"/>
        <v>0</v>
      </c>
      <c r="R386" s="62">
        <f t="shared" si="53"/>
        <v>0</v>
      </c>
      <c r="S386" s="66">
        <f t="shared" si="54"/>
        <v>0</v>
      </c>
      <c r="T386" s="7">
        <f>($I386='Team Results'!$L$4)+0</f>
        <v>0</v>
      </c>
      <c r="U386" s="7">
        <f t="shared" si="55"/>
        <v>0</v>
      </c>
      <c r="V386" s="7">
        <f t="shared" si="56"/>
        <v>0</v>
      </c>
      <c r="W386" s="66">
        <f t="shared" si="57"/>
        <v>0</v>
      </c>
    </row>
    <row r="387" spans="1:23" ht="15">
      <c r="A387" s="5" t="str">
        <f t="shared" si="60"/>
        <v/>
      </c>
      <c r="B387" s="5" t="str">
        <f t="shared" si="61"/>
        <v/>
      </c>
      <c r="C387" s="5">
        <v>10</v>
      </c>
      <c r="D387" s="764"/>
      <c r="F387" s="529"/>
      <c r="G387" s="539">
        <f>IF('Form - Part 1'!$D$21="Yes",1,0)</f>
        <v>0</v>
      </c>
      <c r="H387" s="527">
        <v>13</v>
      </c>
      <c r="I387" s="561"/>
      <c r="J387" s="562"/>
      <c r="K387" s="567"/>
      <c r="L387" s="564"/>
      <c r="M387" s="563"/>
      <c r="N387" s="568"/>
      <c r="O387" s="570"/>
      <c r="P387" s="671">
        <f t="shared" si="51"/>
        <v>0</v>
      </c>
      <c r="Q387" s="63">
        <f t="shared" si="52"/>
        <v>0</v>
      </c>
      <c r="R387" s="62">
        <f t="shared" si="53"/>
        <v>0</v>
      </c>
      <c r="S387" s="66">
        <f t="shared" si="54"/>
        <v>0</v>
      </c>
      <c r="T387" s="7">
        <f>($I387='Team Results'!$L$4)+0</f>
        <v>0</v>
      </c>
      <c r="U387" s="7">
        <f t="shared" si="55"/>
        <v>0</v>
      </c>
      <c r="V387" s="7">
        <f t="shared" si="56"/>
        <v>0</v>
      </c>
      <c r="W387" s="66">
        <f t="shared" si="57"/>
        <v>0</v>
      </c>
    </row>
    <row r="388" spans="1:23" ht="15">
      <c r="A388" s="5" t="str">
        <f t="shared" si="60"/>
        <v/>
      </c>
      <c r="B388" s="5" t="str">
        <f t="shared" si="61"/>
        <v/>
      </c>
      <c r="C388" s="5">
        <v>10</v>
      </c>
      <c r="D388" s="764"/>
      <c r="F388" s="529"/>
      <c r="G388" s="539">
        <f>IF('Form - Part 1'!$D$21="Yes",1,0)</f>
        <v>0</v>
      </c>
      <c r="H388" s="527">
        <v>14</v>
      </c>
      <c r="I388" s="561"/>
      <c r="J388" s="562"/>
      <c r="K388" s="563"/>
      <c r="L388" s="564"/>
      <c r="M388" s="563"/>
      <c r="N388" s="565"/>
      <c r="O388" s="570"/>
      <c r="P388" s="671">
        <f t="shared" si="51"/>
        <v>0</v>
      </c>
      <c r="Q388" s="63">
        <f t="shared" si="52"/>
        <v>0</v>
      </c>
      <c r="R388" s="62">
        <f t="shared" si="53"/>
        <v>0</v>
      </c>
      <c r="S388" s="66">
        <f t="shared" si="54"/>
        <v>0</v>
      </c>
      <c r="T388" s="7">
        <f>($I388='Team Results'!$L$4)+0</f>
        <v>0</v>
      </c>
      <c r="U388" s="7">
        <f t="shared" si="55"/>
        <v>0</v>
      </c>
      <c r="V388" s="7">
        <f t="shared" si="56"/>
        <v>0</v>
      </c>
      <c r="W388" s="66">
        <f t="shared" si="57"/>
        <v>0</v>
      </c>
    </row>
    <row r="389" spans="1:23" ht="15">
      <c r="A389" s="5" t="str">
        <f t="shared" si="60"/>
        <v/>
      </c>
      <c r="B389" s="5" t="str">
        <f t="shared" si="61"/>
        <v/>
      </c>
      <c r="C389" s="5">
        <v>10</v>
      </c>
      <c r="D389" s="764"/>
      <c r="F389" s="529"/>
      <c r="G389" s="539">
        <f>IF('Form - Part 1'!$D$21="Yes",1,0)</f>
        <v>0</v>
      </c>
      <c r="H389" s="527">
        <v>15</v>
      </c>
      <c r="I389" s="561"/>
      <c r="J389" s="562"/>
      <c r="K389" s="563"/>
      <c r="L389" s="564"/>
      <c r="M389" s="563"/>
      <c r="N389" s="565"/>
      <c r="O389" s="570"/>
      <c r="P389" s="671">
        <f t="shared" si="51"/>
        <v>0</v>
      </c>
      <c r="Q389" s="63">
        <f t="shared" si="52"/>
        <v>0</v>
      </c>
      <c r="R389" s="62">
        <f t="shared" si="53"/>
        <v>0</v>
      </c>
      <c r="S389" s="66">
        <f t="shared" si="54"/>
        <v>0</v>
      </c>
      <c r="T389" s="7">
        <f>($I389='Team Results'!$L$4)+0</f>
        <v>0</v>
      </c>
      <c r="U389" s="7">
        <f t="shared" si="55"/>
        <v>0</v>
      </c>
      <c r="V389" s="7">
        <f t="shared" si="56"/>
        <v>0</v>
      </c>
      <c r="W389" s="66">
        <f t="shared" si="57"/>
        <v>0</v>
      </c>
    </row>
    <row r="390" spans="1:23" ht="15">
      <c r="A390" s="5" t="str">
        <f t="shared" si="60"/>
        <v/>
      </c>
      <c r="B390" s="5" t="str">
        <f t="shared" si="61"/>
        <v/>
      </c>
      <c r="C390" s="5">
        <v>10</v>
      </c>
      <c r="D390" s="764"/>
      <c r="F390" s="529"/>
      <c r="G390" s="539">
        <f>IF('Form - Part 1'!$D$21="Yes",1,0)</f>
        <v>0</v>
      </c>
      <c r="H390" s="527">
        <v>16</v>
      </c>
      <c r="I390" s="561"/>
      <c r="J390" s="562"/>
      <c r="K390" s="563"/>
      <c r="L390" s="564"/>
      <c r="M390" s="563"/>
      <c r="N390" s="565"/>
      <c r="O390" s="570"/>
      <c r="P390" s="671">
        <f t="shared" si="51"/>
        <v>0</v>
      </c>
      <c r="Q390" s="63">
        <f t="shared" si="52"/>
        <v>0</v>
      </c>
      <c r="R390" s="62">
        <f t="shared" si="53"/>
        <v>0</v>
      </c>
      <c r="S390" s="66">
        <f t="shared" si="54"/>
        <v>0</v>
      </c>
      <c r="T390" s="7">
        <f>($I390='Team Results'!$L$4)+0</f>
        <v>0</v>
      </c>
      <c r="U390" s="7">
        <f t="shared" si="55"/>
        <v>0</v>
      </c>
      <c r="V390" s="7">
        <f t="shared" si="56"/>
        <v>0</v>
      </c>
      <c r="W390" s="66">
        <f t="shared" si="57"/>
        <v>0</v>
      </c>
    </row>
    <row r="391" spans="1:23" ht="15">
      <c r="A391" s="5" t="str">
        <f t="shared" si="60"/>
        <v/>
      </c>
      <c r="B391" s="5" t="str">
        <f t="shared" si="61"/>
        <v/>
      </c>
      <c r="C391" s="5">
        <v>10</v>
      </c>
      <c r="D391" s="764"/>
      <c r="F391" s="529"/>
      <c r="G391" s="539">
        <f>IF('Form - Part 1'!$D$21="Yes",1,0)</f>
        <v>0</v>
      </c>
      <c r="H391" s="527">
        <v>17</v>
      </c>
      <c r="I391" s="561"/>
      <c r="J391" s="562"/>
      <c r="K391" s="567"/>
      <c r="L391" s="564"/>
      <c r="M391" s="563"/>
      <c r="N391" s="568"/>
      <c r="O391" s="570"/>
      <c r="P391" s="671">
        <f t="shared" ref="P391:P454" si="62">COUNTA(J391:N391)</f>
        <v>0</v>
      </c>
      <c r="Q391" s="63">
        <f t="shared" ref="Q391:Q454" si="63">COUNTIF(J391:N391,"Yes")</f>
        <v>0</v>
      </c>
      <c r="R391" s="62">
        <f t="shared" ref="R391:R454" si="64">IF(Q391 =5, 1,0)</f>
        <v>0</v>
      </c>
      <c r="S391" s="66">
        <f t="shared" ref="S391:S454" si="65">IF(G391+P391&gt;1,1,0)</f>
        <v>0</v>
      </c>
      <c r="T391" s="7">
        <f>($I391='Team Results'!$L$4)+0</f>
        <v>0</v>
      </c>
      <c r="U391" s="7">
        <f t="shared" ref="U391:U454" si="66">IF(T391=1,Q391,0)</f>
        <v>0</v>
      </c>
      <c r="V391" s="7">
        <f t="shared" ref="V391:V454" si="67">IF(T391=1,R391,0)</f>
        <v>0</v>
      </c>
      <c r="W391" s="66">
        <f t="shared" ref="W391:W454" si="68">IF(T391=1,S391,0)</f>
        <v>0</v>
      </c>
    </row>
    <row r="392" spans="1:23" ht="15">
      <c r="A392" s="5" t="str">
        <f t="shared" si="60"/>
        <v/>
      </c>
      <c r="B392" s="5" t="str">
        <f t="shared" si="61"/>
        <v/>
      </c>
      <c r="C392" s="5">
        <v>10</v>
      </c>
      <c r="D392" s="764"/>
      <c r="F392" s="529"/>
      <c r="G392" s="539">
        <f>IF('Form - Part 1'!$D$21="Yes",1,0)</f>
        <v>0</v>
      </c>
      <c r="H392" s="527">
        <v>18</v>
      </c>
      <c r="I392" s="561"/>
      <c r="J392" s="562"/>
      <c r="K392" s="567"/>
      <c r="L392" s="564"/>
      <c r="M392" s="563"/>
      <c r="N392" s="568"/>
      <c r="O392" s="570"/>
      <c r="P392" s="671">
        <f t="shared" si="62"/>
        <v>0</v>
      </c>
      <c r="Q392" s="63">
        <f t="shared" si="63"/>
        <v>0</v>
      </c>
      <c r="R392" s="62">
        <f t="shared" si="64"/>
        <v>0</v>
      </c>
      <c r="S392" s="66">
        <f t="shared" si="65"/>
        <v>0</v>
      </c>
      <c r="T392" s="7">
        <f>($I392='Team Results'!$L$4)+0</f>
        <v>0</v>
      </c>
      <c r="U392" s="7">
        <f t="shared" si="66"/>
        <v>0</v>
      </c>
      <c r="V392" s="7">
        <f t="shared" si="67"/>
        <v>0</v>
      </c>
      <c r="W392" s="66">
        <f t="shared" si="68"/>
        <v>0</v>
      </c>
    </row>
    <row r="393" spans="1:23" ht="15">
      <c r="A393" s="5" t="str">
        <f t="shared" si="60"/>
        <v/>
      </c>
      <c r="B393" s="5" t="str">
        <f t="shared" si="61"/>
        <v/>
      </c>
      <c r="C393" s="5">
        <v>10</v>
      </c>
      <c r="D393" s="764"/>
      <c r="F393" s="529"/>
      <c r="G393" s="539">
        <f>IF('Form - Part 1'!$D$21="Yes",1,0)</f>
        <v>0</v>
      </c>
      <c r="H393" s="527">
        <v>19</v>
      </c>
      <c r="I393" s="561"/>
      <c r="J393" s="562"/>
      <c r="K393" s="567"/>
      <c r="L393" s="564"/>
      <c r="M393" s="563"/>
      <c r="N393" s="568"/>
      <c r="O393" s="570"/>
      <c r="P393" s="671">
        <f t="shared" si="62"/>
        <v>0</v>
      </c>
      <c r="Q393" s="63">
        <f t="shared" si="63"/>
        <v>0</v>
      </c>
      <c r="R393" s="62">
        <f t="shared" si="64"/>
        <v>0</v>
      </c>
      <c r="S393" s="66">
        <f t="shared" si="65"/>
        <v>0</v>
      </c>
      <c r="T393" s="7">
        <f>($I393='Team Results'!$L$4)+0</f>
        <v>0</v>
      </c>
      <c r="U393" s="7">
        <f t="shared" si="66"/>
        <v>0</v>
      </c>
      <c r="V393" s="7">
        <f t="shared" si="67"/>
        <v>0</v>
      </c>
      <c r="W393" s="66">
        <f t="shared" si="68"/>
        <v>0</v>
      </c>
    </row>
    <row r="394" spans="1:23" ht="15">
      <c r="A394" s="5" t="str">
        <f t="shared" si="60"/>
        <v/>
      </c>
      <c r="B394" s="5" t="str">
        <f t="shared" si="61"/>
        <v/>
      </c>
      <c r="C394" s="5">
        <v>10</v>
      </c>
      <c r="D394" s="764"/>
      <c r="F394" s="529"/>
      <c r="G394" s="539">
        <f>IF('Form - Part 1'!$D$21="Yes",1,0)</f>
        <v>0</v>
      </c>
      <c r="H394" s="527">
        <v>20</v>
      </c>
      <c r="I394" s="561"/>
      <c r="J394" s="562"/>
      <c r="K394" s="567"/>
      <c r="L394" s="564"/>
      <c r="M394" s="563"/>
      <c r="N394" s="568"/>
      <c r="O394" s="570"/>
      <c r="P394" s="671">
        <f t="shared" si="62"/>
        <v>0</v>
      </c>
      <c r="Q394" s="63">
        <f t="shared" si="63"/>
        <v>0</v>
      </c>
      <c r="R394" s="62">
        <f t="shared" si="64"/>
        <v>0</v>
      </c>
      <c r="S394" s="66">
        <f t="shared" si="65"/>
        <v>0</v>
      </c>
      <c r="T394" s="7">
        <f>($I394='Team Results'!$L$4)+0</f>
        <v>0</v>
      </c>
      <c r="U394" s="7">
        <f t="shared" si="66"/>
        <v>0</v>
      </c>
      <c r="V394" s="7">
        <f t="shared" si="67"/>
        <v>0</v>
      </c>
      <c r="W394" s="66">
        <f t="shared" si="68"/>
        <v>0</v>
      </c>
    </row>
    <row r="395" spans="1:23" ht="15">
      <c r="A395" s="5" t="str">
        <f t="shared" si="60"/>
        <v/>
      </c>
      <c r="B395" s="5" t="str">
        <f t="shared" si="61"/>
        <v/>
      </c>
      <c r="C395" s="5">
        <v>10</v>
      </c>
      <c r="D395" s="764"/>
      <c r="F395" s="529"/>
      <c r="G395" s="539">
        <f>IF('Form - Part 1'!$D$21="Yes",1,0)</f>
        <v>0</v>
      </c>
      <c r="H395" s="527">
        <v>21</v>
      </c>
      <c r="I395" s="561"/>
      <c r="J395" s="562"/>
      <c r="K395" s="567"/>
      <c r="L395" s="564"/>
      <c r="M395" s="563"/>
      <c r="N395" s="568"/>
      <c r="O395" s="570"/>
      <c r="P395" s="671">
        <f t="shared" si="62"/>
        <v>0</v>
      </c>
      <c r="Q395" s="63">
        <f t="shared" si="63"/>
        <v>0</v>
      </c>
      <c r="R395" s="62">
        <f t="shared" si="64"/>
        <v>0</v>
      </c>
      <c r="S395" s="66">
        <f t="shared" si="65"/>
        <v>0</v>
      </c>
      <c r="T395" s="7">
        <f>($I395='Team Results'!$L$4)+0</f>
        <v>0</v>
      </c>
      <c r="U395" s="7">
        <f t="shared" si="66"/>
        <v>0</v>
      </c>
      <c r="V395" s="7">
        <f t="shared" si="67"/>
        <v>0</v>
      </c>
      <c r="W395" s="66">
        <f t="shared" si="68"/>
        <v>0</v>
      </c>
    </row>
    <row r="396" spans="1:23" ht="15">
      <c r="A396" s="5" t="str">
        <f t="shared" si="60"/>
        <v/>
      </c>
      <c r="B396" s="5" t="str">
        <f t="shared" si="61"/>
        <v/>
      </c>
      <c r="C396" s="5">
        <v>10</v>
      </c>
      <c r="D396" s="764"/>
      <c r="F396" s="529"/>
      <c r="G396" s="539">
        <f>IF('Form - Part 1'!$D$21="Yes",1,0)</f>
        <v>0</v>
      </c>
      <c r="H396" s="527">
        <v>22</v>
      </c>
      <c r="I396" s="561"/>
      <c r="J396" s="562"/>
      <c r="K396" s="567"/>
      <c r="L396" s="564"/>
      <c r="M396" s="563"/>
      <c r="N396" s="568"/>
      <c r="O396" s="570"/>
      <c r="P396" s="671">
        <f t="shared" si="62"/>
        <v>0</v>
      </c>
      <c r="Q396" s="63">
        <f t="shared" si="63"/>
        <v>0</v>
      </c>
      <c r="R396" s="62">
        <f t="shared" si="64"/>
        <v>0</v>
      </c>
      <c r="S396" s="66">
        <f t="shared" si="65"/>
        <v>0</v>
      </c>
      <c r="T396" s="7">
        <f>($I396='Team Results'!$L$4)+0</f>
        <v>0</v>
      </c>
      <c r="U396" s="7">
        <f t="shared" si="66"/>
        <v>0</v>
      </c>
      <c r="V396" s="7">
        <f t="shared" si="67"/>
        <v>0</v>
      </c>
      <c r="W396" s="66">
        <f t="shared" si="68"/>
        <v>0</v>
      </c>
    </row>
    <row r="397" spans="1:23" ht="15">
      <c r="A397" s="5" t="str">
        <f t="shared" si="60"/>
        <v/>
      </c>
      <c r="B397" s="5" t="str">
        <f t="shared" si="61"/>
        <v/>
      </c>
      <c r="C397" s="5">
        <v>10</v>
      </c>
      <c r="D397" s="764"/>
      <c r="F397" s="529"/>
      <c r="G397" s="539">
        <f>IF('Form - Part 1'!$D$21="Yes",1,0)</f>
        <v>0</v>
      </c>
      <c r="H397" s="527">
        <v>23</v>
      </c>
      <c r="I397" s="561"/>
      <c r="J397" s="562"/>
      <c r="K397" s="567"/>
      <c r="L397" s="564"/>
      <c r="M397" s="563"/>
      <c r="N397" s="568"/>
      <c r="O397" s="570"/>
      <c r="P397" s="671">
        <f t="shared" si="62"/>
        <v>0</v>
      </c>
      <c r="Q397" s="63">
        <f t="shared" si="63"/>
        <v>0</v>
      </c>
      <c r="R397" s="62">
        <f t="shared" si="64"/>
        <v>0</v>
      </c>
      <c r="S397" s="66">
        <f t="shared" si="65"/>
        <v>0</v>
      </c>
      <c r="T397" s="7">
        <f>($I397='Team Results'!$L$4)+0</f>
        <v>0</v>
      </c>
      <c r="U397" s="7">
        <f t="shared" si="66"/>
        <v>0</v>
      </c>
      <c r="V397" s="7">
        <f t="shared" si="67"/>
        <v>0</v>
      </c>
      <c r="W397" s="66">
        <f t="shared" si="68"/>
        <v>0</v>
      </c>
    </row>
    <row r="398" spans="1:23" ht="15">
      <c r="A398" s="5" t="str">
        <f t="shared" si="60"/>
        <v/>
      </c>
      <c r="B398" s="5" t="str">
        <f t="shared" si="61"/>
        <v/>
      </c>
      <c r="C398" s="5">
        <v>10</v>
      </c>
      <c r="D398" s="764"/>
      <c r="F398" s="529"/>
      <c r="G398" s="539">
        <f>IF('Form - Part 1'!$D$21="Yes",1,0)</f>
        <v>0</v>
      </c>
      <c r="H398" s="527">
        <v>24</v>
      </c>
      <c r="I398" s="561"/>
      <c r="J398" s="562"/>
      <c r="K398" s="567"/>
      <c r="L398" s="564"/>
      <c r="M398" s="563"/>
      <c r="N398" s="568"/>
      <c r="O398" s="570"/>
      <c r="P398" s="671">
        <f t="shared" si="62"/>
        <v>0</v>
      </c>
      <c r="Q398" s="63">
        <f t="shared" si="63"/>
        <v>0</v>
      </c>
      <c r="R398" s="62">
        <f t="shared" si="64"/>
        <v>0</v>
      </c>
      <c r="S398" s="66">
        <f t="shared" si="65"/>
        <v>0</v>
      </c>
      <c r="T398" s="7">
        <f>($I398='Team Results'!$L$4)+0</f>
        <v>0</v>
      </c>
      <c r="U398" s="7">
        <f t="shared" si="66"/>
        <v>0</v>
      </c>
      <c r="V398" s="7">
        <f t="shared" si="67"/>
        <v>0</v>
      </c>
      <c r="W398" s="66">
        <f t="shared" si="68"/>
        <v>0</v>
      </c>
    </row>
    <row r="399" spans="1:23" ht="15">
      <c r="A399" s="5" t="str">
        <f t="shared" si="60"/>
        <v/>
      </c>
      <c r="B399" s="5" t="str">
        <f t="shared" si="61"/>
        <v/>
      </c>
      <c r="C399" s="5">
        <v>10</v>
      </c>
      <c r="D399" s="764"/>
      <c r="F399" s="529"/>
      <c r="G399" s="539">
        <f>IF('Form - Part 1'!$D$21="Yes",1,0)</f>
        <v>0</v>
      </c>
      <c r="H399" s="527">
        <v>25</v>
      </c>
      <c r="I399" s="561"/>
      <c r="J399" s="562"/>
      <c r="K399" s="567"/>
      <c r="L399" s="564"/>
      <c r="M399" s="563"/>
      <c r="N399" s="568"/>
      <c r="O399" s="570"/>
      <c r="P399" s="671">
        <f t="shared" si="62"/>
        <v>0</v>
      </c>
      <c r="Q399" s="63">
        <f t="shared" si="63"/>
        <v>0</v>
      </c>
      <c r="R399" s="62">
        <f t="shared" si="64"/>
        <v>0</v>
      </c>
      <c r="S399" s="66">
        <f t="shared" si="65"/>
        <v>0</v>
      </c>
      <c r="T399" s="7">
        <f>($I399='Team Results'!$L$4)+0</f>
        <v>0</v>
      </c>
      <c r="U399" s="7">
        <f t="shared" si="66"/>
        <v>0</v>
      </c>
      <c r="V399" s="7">
        <f t="shared" si="67"/>
        <v>0</v>
      </c>
      <c r="W399" s="66">
        <f t="shared" si="68"/>
        <v>0</v>
      </c>
    </row>
    <row r="400" spans="1:23" ht="15">
      <c r="A400" s="5" t="str">
        <f t="shared" si="60"/>
        <v/>
      </c>
      <c r="B400" s="5" t="str">
        <f t="shared" si="61"/>
        <v/>
      </c>
      <c r="C400" s="5">
        <v>10</v>
      </c>
      <c r="D400" s="764"/>
      <c r="F400" s="529"/>
      <c r="G400" s="539">
        <f>IF('Form - Part 1'!$D$21="Yes",1,0)</f>
        <v>0</v>
      </c>
      <c r="H400" s="527">
        <v>26</v>
      </c>
      <c r="I400" s="561"/>
      <c r="J400" s="562"/>
      <c r="K400" s="563"/>
      <c r="L400" s="564"/>
      <c r="M400" s="563"/>
      <c r="N400" s="565"/>
      <c r="O400" s="570"/>
      <c r="P400" s="671">
        <f t="shared" si="62"/>
        <v>0</v>
      </c>
      <c r="Q400" s="63">
        <f t="shared" si="63"/>
        <v>0</v>
      </c>
      <c r="R400" s="62">
        <f t="shared" si="64"/>
        <v>0</v>
      </c>
      <c r="S400" s="66">
        <f t="shared" si="65"/>
        <v>0</v>
      </c>
      <c r="T400" s="7">
        <f>($I400='Team Results'!$L$4)+0</f>
        <v>0</v>
      </c>
      <c r="U400" s="7">
        <f t="shared" si="66"/>
        <v>0</v>
      </c>
      <c r="V400" s="7">
        <f t="shared" si="67"/>
        <v>0</v>
      </c>
      <c r="W400" s="66">
        <f t="shared" si="68"/>
        <v>0</v>
      </c>
    </row>
    <row r="401" spans="1:52" ht="15">
      <c r="A401" s="5" t="str">
        <f t="shared" si="60"/>
        <v/>
      </c>
      <c r="B401" s="5" t="str">
        <f t="shared" si="61"/>
        <v/>
      </c>
      <c r="C401" s="5">
        <v>10</v>
      </c>
      <c r="D401" s="764"/>
      <c r="F401" s="529"/>
      <c r="G401" s="539">
        <f>IF('Form - Part 1'!$D$21="Yes",1,0)</f>
        <v>0</v>
      </c>
      <c r="H401" s="527">
        <v>27</v>
      </c>
      <c r="I401" s="561"/>
      <c r="J401" s="562"/>
      <c r="K401" s="563"/>
      <c r="L401" s="564"/>
      <c r="M401" s="563"/>
      <c r="N401" s="565"/>
      <c r="O401" s="570"/>
      <c r="P401" s="671">
        <f t="shared" si="62"/>
        <v>0</v>
      </c>
      <c r="Q401" s="63">
        <f t="shared" si="63"/>
        <v>0</v>
      </c>
      <c r="R401" s="62">
        <f t="shared" si="64"/>
        <v>0</v>
      </c>
      <c r="S401" s="66">
        <f t="shared" si="65"/>
        <v>0</v>
      </c>
      <c r="T401" s="7">
        <f>($I401='Team Results'!$L$4)+0</f>
        <v>0</v>
      </c>
      <c r="U401" s="7">
        <f t="shared" si="66"/>
        <v>0</v>
      </c>
      <c r="V401" s="7">
        <f t="shared" si="67"/>
        <v>0</v>
      </c>
      <c r="W401" s="66">
        <f t="shared" si="68"/>
        <v>0</v>
      </c>
    </row>
    <row r="402" spans="1:52" ht="15">
      <c r="A402" s="5" t="str">
        <f t="shared" si="60"/>
        <v/>
      </c>
      <c r="B402" s="5" t="str">
        <f t="shared" si="61"/>
        <v/>
      </c>
      <c r="C402" s="5">
        <v>10</v>
      </c>
      <c r="D402" s="764"/>
      <c r="F402" s="529"/>
      <c r="G402" s="539">
        <f>IF('Form - Part 1'!$D$21="Yes",1,0)</f>
        <v>0</v>
      </c>
      <c r="H402" s="527">
        <v>28</v>
      </c>
      <c r="I402" s="561"/>
      <c r="J402" s="562"/>
      <c r="K402" s="563"/>
      <c r="L402" s="564"/>
      <c r="M402" s="563"/>
      <c r="N402" s="565"/>
      <c r="O402" s="570"/>
      <c r="P402" s="671">
        <f t="shared" si="62"/>
        <v>0</v>
      </c>
      <c r="Q402" s="63">
        <f t="shared" si="63"/>
        <v>0</v>
      </c>
      <c r="R402" s="62">
        <f t="shared" si="64"/>
        <v>0</v>
      </c>
      <c r="S402" s="66">
        <f t="shared" si="65"/>
        <v>0</v>
      </c>
      <c r="T402" s="7">
        <f>($I402='Team Results'!$L$4)+0</f>
        <v>0</v>
      </c>
      <c r="U402" s="7">
        <f t="shared" si="66"/>
        <v>0</v>
      </c>
      <c r="V402" s="7">
        <f t="shared" si="67"/>
        <v>0</v>
      </c>
      <c r="W402" s="66">
        <f t="shared" si="68"/>
        <v>0</v>
      </c>
    </row>
    <row r="403" spans="1:52" ht="15">
      <c r="A403" s="5" t="str">
        <f t="shared" si="60"/>
        <v/>
      </c>
      <c r="B403" s="5" t="str">
        <f t="shared" si="61"/>
        <v/>
      </c>
      <c r="C403" s="5">
        <v>10</v>
      </c>
      <c r="D403" s="764"/>
      <c r="F403" s="529"/>
      <c r="G403" s="539">
        <f>IF('Form - Part 1'!$D$21="Yes",1,0)</f>
        <v>0</v>
      </c>
      <c r="H403" s="527">
        <v>29</v>
      </c>
      <c r="I403" s="561"/>
      <c r="J403" s="562"/>
      <c r="K403" s="563"/>
      <c r="L403" s="564"/>
      <c r="M403" s="563"/>
      <c r="N403" s="565"/>
      <c r="O403" s="570"/>
      <c r="P403" s="671">
        <f t="shared" si="62"/>
        <v>0</v>
      </c>
      <c r="Q403" s="63">
        <f t="shared" si="63"/>
        <v>0</v>
      </c>
      <c r="R403" s="62">
        <f t="shared" si="64"/>
        <v>0</v>
      </c>
      <c r="S403" s="66">
        <f t="shared" si="65"/>
        <v>0</v>
      </c>
      <c r="T403" s="7">
        <f>($I403='Team Results'!$L$4)+0</f>
        <v>0</v>
      </c>
      <c r="U403" s="7">
        <f t="shared" si="66"/>
        <v>0</v>
      </c>
      <c r="V403" s="7">
        <f t="shared" si="67"/>
        <v>0</v>
      </c>
      <c r="W403" s="66">
        <f t="shared" si="68"/>
        <v>0</v>
      </c>
    </row>
    <row r="404" spans="1:52" ht="15">
      <c r="A404" s="5" t="str">
        <f t="shared" si="60"/>
        <v/>
      </c>
      <c r="B404" s="5" t="str">
        <f t="shared" si="61"/>
        <v/>
      </c>
      <c r="C404" s="5">
        <v>10</v>
      </c>
      <c r="D404" s="764"/>
      <c r="F404" s="529"/>
      <c r="G404" s="539">
        <f>IF('Form - Part 1'!$D$21="Yes",1,0)</f>
        <v>0</v>
      </c>
      <c r="H404" s="527">
        <v>30</v>
      </c>
      <c r="I404" s="561"/>
      <c r="J404" s="562"/>
      <c r="K404" s="567"/>
      <c r="L404" s="564"/>
      <c r="M404" s="563"/>
      <c r="N404" s="568"/>
      <c r="O404" s="570"/>
      <c r="P404" s="671">
        <f t="shared" si="62"/>
        <v>0</v>
      </c>
      <c r="Q404" s="63">
        <f t="shared" si="63"/>
        <v>0</v>
      </c>
      <c r="R404" s="62">
        <f t="shared" si="64"/>
        <v>0</v>
      </c>
      <c r="S404" s="66">
        <f t="shared" si="65"/>
        <v>0</v>
      </c>
      <c r="T404" s="7">
        <f>($I404='Team Results'!$L$4)+0</f>
        <v>0</v>
      </c>
      <c r="U404" s="7">
        <f t="shared" si="66"/>
        <v>0</v>
      </c>
      <c r="V404" s="7">
        <f t="shared" si="67"/>
        <v>0</v>
      </c>
      <c r="W404" s="66">
        <f t="shared" si="68"/>
        <v>0</v>
      </c>
    </row>
    <row r="405" spans="1:52" ht="15">
      <c r="A405" s="5" t="str">
        <f t="shared" si="60"/>
        <v/>
      </c>
      <c r="B405" s="5" t="str">
        <f t="shared" si="61"/>
        <v/>
      </c>
      <c r="C405" s="5">
        <v>10</v>
      </c>
      <c r="D405" s="764"/>
      <c r="F405" s="529"/>
      <c r="G405" s="539">
        <f>IF('Form - Part 1'!$D$21="Yes",1,0)</f>
        <v>0</v>
      </c>
      <c r="H405" s="527">
        <v>31</v>
      </c>
      <c r="I405" s="561"/>
      <c r="J405" s="562"/>
      <c r="K405" s="567"/>
      <c r="L405" s="564"/>
      <c r="M405" s="563"/>
      <c r="N405" s="568"/>
      <c r="O405" s="570"/>
      <c r="P405" s="671">
        <f t="shared" si="62"/>
        <v>0</v>
      </c>
      <c r="Q405" s="63">
        <f t="shared" si="63"/>
        <v>0</v>
      </c>
      <c r="R405" s="62">
        <f t="shared" si="64"/>
        <v>0</v>
      </c>
      <c r="S405" s="66">
        <f t="shared" si="65"/>
        <v>0</v>
      </c>
      <c r="T405" s="7">
        <f>($I405='Team Results'!$L$4)+0</f>
        <v>0</v>
      </c>
      <c r="U405" s="7">
        <f t="shared" si="66"/>
        <v>0</v>
      </c>
      <c r="V405" s="7">
        <f t="shared" si="67"/>
        <v>0</v>
      </c>
      <c r="W405" s="66">
        <f t="shared" si="68"/>
        <v>0</v>
      </c>
    </row>
    <row r="406" spans="1:52" ht="15">
      <c r="A406" s="5" t="str">
        <f t="shared" si="60"/>
        <v/>
      </c>
      <c r="B406" s="5" t="str">
        <f t="shared" si="61"/>
        <v/>
      </c>
      <c r="C406" s="5">
        <v>10</v>
      </c>
      <c r="D406" s="764"/>
      <c r="F406" s="529"/>
      <c r="G406" s="539">
        <f>IF('Form - Part 1'!$D$21="Yes",1,0)</f>
        <v>0</v>
      </c>
      <c r="H406" s="527">
        <v>32</v>
      </c>
      <c r="I406" s="561"/>
      <c r="J406" s="562"/>
      <c r="K406" s="567"/>
      <c r="L406" s="564"/>
      <c r="M406" s="563"/>
      <c r="N406" s="568"/>
      <c r="O406" s="570"/>
      <c r="P406" s="671">
        <f t="shared" si="62"/>
        <v>0</v>
      </c>
      <c r="Q406" s="63">
        <f t="shared" si="63"/>
        <v>0</v>
      </c>
      <c r="R406" s="62">
        <f t="shared" si="64"/>
        <v>0</v>
      </c>
      <c r="S406" s="66">
        <f t="shared" si="65"/>
        <v>0</v>
      </c>
      <c r="T406" s="7">
        <f>($I406='Team Results'!$L$4)+0</f>
        <v>0</v>
      </c>
      <c r="U406" s="7">
        <f t="shared" si="66"/>
        <v>0</v>
      </c>
      <c r="V406" s="7">
        <f t="shared" si="67"/>
        <v>0</v>
      </c>
      <c r="W406" s="66">
        <f t="shared" si="68"/>
        <v>0</v>
      </c>
    </row>
    <row r="407" spans="1:52" ht="15">
      <c r="A407" s="5" t="str">
        <f t="shared" si="60"/>
        <v/>
      </c>
      <c r="B407" s="5" t="str">
        <f t="shared" si="61"/>
        <v/>
      </c>
      <c r="C407" s="5">
        <v>10</v>
      </c>
      <c r="D407" s="764"/>
      <c r="F407" s="529"/>
      <c r="G407" s="539">
        <f>IF('Form - Part 1'!$D$21="Yes",1,0)</f>
        <v>0</v>
      </c>
      <c r="H407" s="527">
        <v>33</v>
      </c>
      <c r="I407" s="561"/>
      <c r="J407" s="562"/>
      <c r="K407" s="567"/>
      <c r="L407" s="564"/>
      <c r="M407" s="563"/>
      <c r="N407" s="568"/>
      <c r="O407" s="570"/>
      <c r="P407" s="671">
        <f t="shared" si="62"/>
        <v>0</v>
      </c>
      <c r="Q407" s="63">
        <f t="shared" si="63"/>
        <v>0</v>
      </c>
      <c r="R407" s="62">
        <f t="shared" si="64"/>
        <v>0</v>
      </c>
      <c r="S407" s="66">
        <f t="shared" si="65"/>
        <v>0</v>
      </c>
      <c r="T407" s="7">
        <f>($I407='Team Results'!$L$4)+0</f>
        <v>0</v>
      </c>
      <c r="U407" s="7">
        <f t="shared" si="66"/>
        <v>0</v>
      </c>
      <c r="V407" s="7">
        <f t="shared" si="67"/>
        <v>0</v>
      </c>
      <c r="W407" s="66">
        <f t="shared" si="68"/>
        <v>0</v>
      </c>
    </row>
    <row r="408" spans="1:52" ht="15">
      <c r="A408" s="5" t="str">
        <f t="shared" si="60"/>
        <v/>
      </c>
      <c r="B408" s="5" t="str">
        <f t="shared" si="61"/>
        <v/>
      </c>
      <c r="C408" s="5">
        <v>10</v>
      </c>
      <c r="D408" s="764"/>
      <c r="F408" s="529"/>
      <c r="G408" s="539">
        <f>IF('Form - Part 1'!$D$21="Yes",1,0)</f>
        <v>0</v>
      </c>
      <c r="H408" s="527">
        <v>34</v>
      </c>
      <c r="I408" s="561"/>
      <c r="J408" s="562"/>
      <c r="K408" s="567"/>
      <c r="L408" s="564"/>
      <c r="M408" s="563"/>
      <c r="N408" s="568"/>
      <c r="O408" s="570"/>
      <c r="P408" s="671">
        <f t="shared" si="62"/>
        <v>0</v>
      </c>
      <c r="Q408" s="63">
        <f t="shared" si="63"/>
        <v>0</v>
      </c>
      <c r="R408" s="62">
        <f t="shared" si="64"/>
        <v>0</v>
      </c>
      <c r="S408" s="66">
        <f t="shared" si="65"/>
        <v>0</v>
      </c>
      <c r="T408" s="7">
        <f>($I408='Team Results'!$L$4)+0</f>
        <v>0</v>
      </c>
      <c r="U408" s="7">
        <f t="shared" si="66"/>
        <v>0</v>
      </c>
      <c r="V408" s="7">
        <f t="shared" si="67"/>
        <v>0</v>
      </c>
      <c r="W408" s="66">
        <f t="shared" si="68"/>
        <v>0</v>
      </c>
    </row>
    <row r="409" spans="1:52" ht="15">
      <c r="A409" s="5" t="str">
        <f t="shared" si="60"/>
        <v/>
      </c>
      <c r="B409" s="5" t="str">
        <f t="shared" si="61"/>
        <v/>
      </c>
      <c r="C409" s="5">
        <v>10</v>
      </c>
      <c r="D409" s="764"/>
      <c r="F409" s="529"/>
      <c r="G409" s="539">
        <f>IF('Form - Part 1'!$D$21="Yes",1,0)</f>
        <v>0</v>
      </c>
      <c r="H409" s="527">
        <v>35</v>
      </c>
      <c r="I409" s="561"/>
      <c r="J409" s="562"/>
      <c r="K409" s="567"/>
      <c r="L409" s="564"/>
      <c r="M409" s="563"/>
      <c r="N409" s="568"/>
      <c r="O409" s="570"/>
      <c r="P409" s="671">
        <f t="shared" si="62"/>
        <v>0</v>
      </c>
      <c r="Q409" s="63">
        <f t="shared" si="63"/>
        <v>0</v>
      </c>
      <c r="R409" s="62">
        <f t="shared" si="64"/>
        <v>0</v>
      </c>
      <c r="S409" s="66">
        <f t="shared" si="65"/>
        <v>0</v>
      </c>
      <c r="T409" s="7">
        <f>($I409='Team Results'!$L$4)+0</f>
        <v>0</v>
      </c>
      <c r="U409" s="7">
        <f t="shared" si="66"/>
        <v>0</v>
      </c>
      <c r="V409" s="7">
        <f t="shared" si="67"/>
        <v>0</v>
      </c>
      <c r="W409" s="66">
        <f t="shared" si="68"/>
        <v>0</v>
      </c>
    </row>
    <row r="410" spans="1:52" ht="15">
      <c r="A410" s="5" t="str">
        <f t="shared" si="60"/>
        <v/>
      </c>
      <c r="B410" s="5" t="str">
        <f t="shared" si="61"/>
        <v/>
      </c>
      <c r="C410" s="5">
        <v>10</v>
      </c>
      <c r="D410" s="764"/>
      <c r="F410" s="529"/>
      <c r="G410" s="539">
        <f>IF('Form - Part 1'!$D$21="Yes",1,0)</f>
        <v>0</v>
      </c>
      <c r="H410" s="527">
        <v>36</v>
      </c>
      <c r="I410" s="561"/>
      <c r="J410" s="562"/>
      <c r="K410" s="567"/>
      <c r="L410" s="564"/>
      <c r="M410" s="563"/>
      <c r="N410" s="568"/>
      <c r="O410" s="570"/>
      <c r="P410" s="671">
        <f t="shared" si="62"/>
        <v>0</v>
      </c>
      <c r="Q410" s="63">
        <f t="shared" si="63"/>
        <v>0</v>
      </c>
      <c r="R410" s="62">
        <f t="shared" si="64"/>
        <v>0</v>
      </c>
      <c r="S410" s="66">
        <f t="shared" si="65"/>
        <v>0</v>
      </c>
      <c r="T410" s="7">
        <f>($I410='Team Results'!$L$4)+0</f>
        <v>0</v>
      </c>
      <c r="U410" s="7">
        <f t="shared" si="66"/>
        <v>0</v>
      </c>
      <c r="V410" s="7">
        <f t="shared" si="67"/>
        <v>0</v>
      </c>
      <c r="W410" s="66">
        <f t="shared" si="68"/>
        <v>0</v>
      </c>
    </row>
    <row r="411" spans="1:52" ht="15">
      <c r="A411" s="5" t="str">
        <f t="shared" si="60"/>
        <v/>
      </c>
      <c r="B411" s="5" t="str">
        <f t="shared" si="61"/>
        <v/>
      </c>
      <c r="C411" s="5">
        <v>10</v>
      </c>
      <c r="D411" s="764"/>
      <c r="F411" s="529"/>
      <c r="G411" s="539">
        <f>IF('Form - Part 1'!$D$21="Yes",1,0)</f>
        <v>0</v>
      </c>
      <c r="H411" s="527">
        <v>37</v>
      </c>
      <c r="I411" s="561"/>
      <c r="J411" s="562"/>
      <c r="K411" s="567"/>
      <c r="L411" s="564"/>
      <c r="M411" s="563"/>
      <c r="N411" s="568"/>
      <c r="O411" s="570"/>
      <c r="P411" s="671">
        <f t="shared" si="62"/>
        <v>0</v>
      </c>
      <c r="Q411" s="63">
        <f t="shared" si="63"/>
        <v>0</v>
      </c>
      <c r="R411" s="62">
        <f t="shared" si="64"/>
        <v>0</v>
      </c>
      <c r="S411" s="66">
        <f t="shared" si="65"/>
        <v>0</v>
      </c>
      <c r="T411" s="7">
        <f>($I411='Team Results'!$L$4)+0</f>
        <v>0</v>
      </c>
      <c r="U411" s="7">
        <f t="shared" si="66"/>
        <v>0</v>
      </c>
      <c r="V411" s="7">
        <f t="shared" si="67"/>
        <v>0</v>
      </c>
      <c r="W411" s="66">
        <f t="shared" si="68"/>
        <v>0</v>
      </c>
    </row>
    <row r="412" spans="1:52" ht="15">
      <c r="A412" s="5" t="str">
        <f t="shared" si="60"/>
        <v/>
      </c>
      <c r="B412" s="5" t="str">
        <f t="shared" si="61"/>
        <v/>
      </c>
      <c r="C412" s="5">
        <v>10</v>
      </c>
      <c r="D412" s="764"/>
      <c r="F412" s="529"/>
      <c r="G412" s="539">
        <f>IF('Form - Part 1'!$D$21="Yes",1,0)</f>
        <v>0</v>
      </c>
      <c r="H412" s="527">
        <v>38</v>
      </c>
      <c r="I412" s="561"/>
      <c r="J412" s="562"/>
      <c r="K412" s="567"/>
      <c r="L412" s="564"/>
      <c r="M412" s="563"/>
      <c r="N412" s="568"/>
      <c r="O412" s="570"/>
      <c r="P412" s="671">
        <f t="shared" si="62"/>
        <v>0</v>
      </c>
      <c r="Q412" s="63">
        <f t="shared" si="63"/>
        <v>0</v>
      </c>
      <c r="R412" s="62">
        <f t="shared" si="64"/>
        <v>0</v>
      </c>
      <c r="S412" s="66">
        <f t="shared" si="65"/>
        <v>0</v>
      </c>
      <c r="T412" s="7">
        <f>($I412='Team Results'!$L$4)+0</f>
        <v>0</v>
      </c>
      <c r="U412" s="7">
        <f t="shared" si="66"/>
        <v>0</v>
      </c>
      <c r="V412" s="7">
        <f t="shared" si="67"/>
        <v>0</v>
      </c>
      <c r="W412" s="66">
        <f t="shared" si="68"/>
        <v>0</v>
      </c>
    </row>
    <row r="413" spans="1:52" ht="15">
      <c r="A413" s="5" t="str">
        <f t="shared" si="60"/>
        <v/>
      </c>
      <c r="B413" s="5" t="str">
        <f t="shared" si="61"/>
        <v/>
      </c>
      <c r="C413" s="5">
        <v>10</v>
      </c>
      <c r="D413" s="764"/>
      <c r="F413" s="529"/>
      <c r="G413" s="539">
        <f>IF('Form - Part 1'!$D$21="Yes",1,0)</f>
        <v>0</v>
      </c>
      <c r="H413" s="527">
        <v>39</v>
      </c>
      <c r="I413" s="561"/>
      <c r="J413" s="562"/>
      <c r="K413" s="563"/>
      <c r="L413" s="564"/>
      <c r="M413" s="563"/>
      <c r="N413" s="565"/>
      <c r="O413" s="570"/>
      <c r="P413" s="671">
        <f t="shared" si="62"/>
        <v>0</v>
      </c>
      <c r="Q413" s="63">
        <f t="shared" si="63"/>
        <v>0</v>
      </c>
      <c r="R413" s="62">
        <f t="shared" si="64"/>
        <v>0</v>
      </c>
      <c r="S413" s="66">
        <f t="shared" si="65"/>
        <v>0</v>
      </c>
      <c r="T413" s="7">
        <f>($I413='Team Results'!$L$4)+0</f>
        <v>0</v>
      </c>
      <c r="U413" s="7">
        <f t="shared" si="66"/>
        <v>0</v>
      </c>
      <c r="V413" s="7">
        <f t="shared" si="67"/>
        <v>0</v>
      </c>
      <c r="W413" s="66">
        <f t="shared" si="68"/>
        <v>0</v>
      </c>
    </row>
    <row r="414" spans="1:52" s="5" customFormat="1" ht="15">
      <c r="A414" s="5" t="str">
        <f t="shared" si="60"/>
        <v/>
      </c>
      <c r="B414" s="5" t="str">
        <f t="shared" si="61"/>
        <v/>
      </c>
      <c r="C414" s="5">
        <v>10</v>
      </c>
      <c r="D414" s="765"/>
      <c r="E414" s="536"/>
      <c r="F414" s="529"/>
      <c r="G414" s="539">
        <f>IF('Form - Part 1'!$D$21="Yes",1,0)</f>
        <v>0</v>
      </c>
      <c r="H414" s="537">
        <v>40</v>
      </c>
      <c r="I414" s="579"/>
      <c r="J414" s="580"/>
      <c r="K414" s="583"/>
      <c r="L414" s="582"/>
      <c r="M414" s="583"/>
      <c r="N414" s="584"/>
      <c r="O414" s="585"/>
      <c r="P414" s="671">
        <f t="shared" si="62"/>
        <v>0</v>
      </c>
      <c r="Q414" s="63">
        <f t="shared" si="63"/>
        <v>0</v>
      </c>
      <c r="R414" s="62">
        <f t="shared" si="64"/>
        <v>0</v>
      </c>
      <c r="S414" s="66">
        <f t="shared" si="65"/>
        <v>0</v>
      </c>
      <c r="T414" s="7">
        <f>($I414='Team Results'!$L$4)+0</f>
        <v>0</v>
      </c>
      <c r="U414" s="7">
        <f t="shared" si="66"/>
        <v>0</v>
      </c>
      <c r="V414" s="7">
        <f t="shared" si="67"/>
        <v>0</v>
      </c>
      <c r="W414" s="66">
        <f t="shared" si="68"/>
        <v>0</v>
      </c>
      <c r="X414" s="62"/>
      <c r="Y414" s="62"/>
      <c r="Z414" s="62"/>
      <c r="AA414" s="62"/>
      <c r="AB414" s="62"/>
      <c r="AC414" s="62"/>
      <c r="AD414" s="62"/>
      <c r="AE414" s="62"/>
      <c r="AF414" s="62"/>
      <c r="AG414" s="62"/>
      <c r="AH414" s="62"/>
      <c r="AI414" s="62"/>
      <c r="AJ414" s="62"/>
      <c r="AK414" s="62"/>
      <c r="AL414" s="62"/>
      <c r="AM414" s="62"/>
      <c r="AN414" s="62"/>
      <c r="AO414" s="62"/>
      <c r="AP414" s="62"/>
      <c r="AQ414" s="62"/>
      <c r="AR414" s="62"/>
      <c r="AS414" s="62"/>
      <c r="AT414" s="62"/>
      <c r="AU414" s="62"/>
      <c r="AV414" s="62"/>
      <c r="AW414" s="62"/>
      <c r="AX414" s="62"/>
      <c r="AY414" s="62"/>
      <c r="AZ414" s="62"/>
    </row>
    <row r="415" spans="1:52" s="241" customFormat="1">
      <c r="D415" s="298"/>
      <c r="E415" s="299"/>
      <c r="F415" s="300"/>
      <c r="G415" s="300"/>
      <c r="I415" s="242"/>
      <c r="J415" s="242"/>
      <c r="K415" s="242"/>
      <c r="L415" s="242"/>
      <c r="M415" s="242"/>
      <c r="N415" s="242"/>
      <c r="O415" s="243"/>
      <c r="P415" s="671">
        <f t="shared" si="62"/>
        <v>0</v>
      </c>
      <c r="Q415" s="63">
        <f t="shared" si="63"/>
        <v>0</v>
      </c>
      <c r="R415" s="62">
        <f t="shared" si="64"/>
        <v>0</v>
      </c>
      <c r="S415" s="66">
        <f t="shared" si="65"/>
        <v>0</v>
      </c>
      <c r="T415" s="7">
        <f>($I415='Team Results'!$L$4)+0</f>
        <v>0</v>
      </c>
      <c r="U415" s="7">
        <f t="shared" si="66"/>
        <v>0</v>
      </c>
      <c r="V415" s="7">
        <f t="shared" si="67"/>
        <v>0</v>
      </c>
      <c r="W415" s="66">
        <f t="shared" si="68"/>
        <v>0</v>
      </c>
    </row>
    <row r="416" spans="1:52" ht="15">
      <c r="A416" s="5" t="str">
        <f>IF(ISERROR(MONTH($E$416)),"",MONTH($E$416))</f>
        <v/>
      </c>
      <c r="B416" s="5" t="str">
        <f>IF(ISERROR(WEEKNUM($E$416)),"",WEEKNUM($E$416))</f>
        <v/>
      </c>
      <c r="C416" s="5">
        <v>11</v>
      </c>
      <c r="D416" s="763">
        <v>11</v>
      </c>
      <c r="E416" s="541" t="str">
        <f>IF(ISBLANK('Form - Part 1'!B22),"",'Form - Part 1'!B22)</f>
        <v/>
      </c>
      <c r="F416" s="542" t="str">
        <f>IF(ISBLANK('Form - Part 1'!C22),"0",'Form - Part 1'!C22)</f>
        <v>0</v>
      </c>
      <c r="G416" s="539">
        <f>IF('Form - Part 1'!$D$22="Yes",1,0)</f>
        <v>0</v>
      </c>
      <c r="H416" s="540">
        <v>1</v>
      </c>
      <c r="I416" s="586"/>
      <c r="J416" s="587"/>
      <c r="K416" s="588"/>
      <c r="L416" s="589"/>
      <c r="M416" s="588"/>
      <c r="N416" s="590"/>
      <c r="O416" s="591"/>
      <c r="P416" s="671">
        <f t="shared" si="62"/>
        <v>0</v>
      </c>
      <c r="Q416" s="63">
        <f t="shared" si="63"/>
        <v>0</v>
      </c>
      <c r="R416" s="62">
        <f t="shared" si="64"/>
        <v>0</v>
      </c>
      <c r="S416" s="66">
        <f t="shared" si="65"/>
        <v>0</v>
      </c>
      <c r="T416" s="7">
        <f>($I416='Team Results'!$L$4)+0</f>
        <v>0</v>
      </c>
      <c r="U416" s="7">
        <f t="shared" si="66"/>
        <v>0</v>
      </c>
      <c r="V416" s="7">
        <f t="shared" si="67"/>
        <v>0</v>
      </c>
      <c r="W416" s="66">
        <f t="shared" si="68"/>
        <v>0</v>
      </c>
    </row>
    <row r="417" spans="1:23" ht="15">
      <c r="A417" s="5" t="str">
        <f t="shared" ref="A417:A455" si="69">IF(ISERROR(MONTH($E$416)),"",MONTH($E$416))</f>
        <v/>
      </c>
      <c r="B417" s="5" t="str">
        <f t="shared" ref="B417:B455" si="70">IF(ISERROR(WEEKNUM($E$416)),"",WEEKNUM($E$416))</f>
        <v/>
      </c>
      <c r="C417" s="5">
        <v>11</v>
      </c>
      <c r="D417" s="764"/>
      <c r="F417" s="529"/>
      <c r="G417" s="539">
        <f>IF('Form - Part 1'!$D$22="Yes",1,0)</f>
        <v>0</v>
      </c>
      <c r="H417" s="527">
        <v>2</v>
      </c>
      <c r="I417" s="561"/>
      <c r="J417" s="562"/>
      <c r="K417" s="567"/>
      <c r="L417" s="564"/>
      <c r="M417" s="563"/>
      <c r="N417" s="568"/>
      <c r="O417" s="570"/>
      <c r="P417" s="671">
        <f t="shared" si="62"/>
        <v>0</v>
      </c>
      <c r="Q417" s="63">
        <f t="shared" si="63"/>
        <v>0</v>
      </c>
      <c r="R417" s="62">
        <f t="shared" si="64"/>
        <v>0</v>
      </c>
      <c r="S417" s="66">
        <f t="shared" si="65"/>
        <v>0</v>
      </c>
      <c r="T417" s="7">
        <f>($I417='Team Results'!$L$4)+0</f>
        <v>0</v>
      </c>
      <c r="U417" s="7">
        <f t="shared" si="66"/>
        <v>0</v>
      </c>
      <c r="V417" s="7">
        <f t="shared" si="67"/>
        <v>0</v>
      </c>
      <c r="W417" s="66">
        <f t="shared" si="68"/>
        <v>0</v>
      </c>
    </row>
    <row r="418" spans="1:23" ht="15">
      <c r="A418" s="5" t="str">
        <f t="shared" si="69"/>
        <v/>
      </c>
      <c r="B418" s="5" t="str">
        <f t="shared" si="70"/>
        <v/>
      </c>
      <c r="C418" s="5">
        <v>11</v>
      </c>
      <c r="D418" s="764"/>
      <c r="F418" s="529"/>
      <c r="G418" s="539">
        <f>IF('Form - Part 1'!$D$22="Yes",1,0)</f>
        <v>0</v>
      </c>
      <c r="H418" s="527">
        <v>3</v>
      </c>
      <c r="I418" s="561"/>
      <c r="J418" s="562"/>
      <c r="K418" s="567"/>
      <c r="L418" s="564"/>
      <c r="M418" s="563"/>
      <c r="N418" s="568"/>
      <c r="O418" s="570"/>
      <c r="P418" s="671">
        <f t="shared" si="62"/>
        <v>0</v>
      </c>
      <c r="Q418" s="63">
        <f t="shared" si="63"/>
        <v>0</v>
      </c>
      <c r="R418" s="62">
        <f t="shared" si="64"/>
        <v>0</v>
      </c>
      <c r="S418" s="66">
        <f t="shared" si="65"/>
        <v>0</v>
      </c>
      <c r="T418" s="7">
        <f>($I418='Team Results'!$L$4)+0</f>
        <v>0</v>
      </c>
      <c r="U418" s="7">
        <f t="shared" si="66"/>
        <v>0</v>
      </c>
      <c r="V418" s="7">
        <f t="shared" si="67"/>
        <v>0</v>
      </c>
      <c r="W418" s="66">
        <f t="shared" si="68"/>
        <v>0</v>
      </c>
    </row>
    <row r="419" spans="1:23" ht="15">
      <c r="A419" s="5" t="str">
        <f t="shared" si="69"/>
        <v/>
      </c>
      <c r="B419" s="5" t="str">
        <f t="shared" si="70"/>
        <v/>
      </c>
      <c r="C419" s="5">
        <v>11</v>
      </c>
      <c r="D419" s="764"/>
      <c r="F419" s="529"/>
      <c r="G419" s="539">
        <f>IF('Form - Part 1'!$D$22="Yes",1,0)</f>
        <v>0</v>
      </c>
      <c r="H419" s="527">
        <v>4</v>
      </c>
      <c r="I419" s="561"/>
      <c r="J419" s="562"/>
      <c r="K419" s="563"/>
      <c r="L419" s="564"/>
      <c r="M419" s="563"/>
      <c r="N419" s="565"/>
      <c r="O419" s="570"/>
      <c r="P419" s="671">
        <f t="shared" si="62"/>
        <v>0</v>
      </c>
      <c r="Q419" s="63">
        <f t="shared" si="63"/>
        <v>0</v>
      </c>
      <c r="R419" s="62">
        <f t="shared" si="64"/>
        <v>0</v>
      </c>
      <c r="S419" s="66">
        <f t="shared" si="65"/>
        <v>0</v>
      </c>
      <c r="T419" s="7">
        <f>($I419='Team Results'!$L$4)+0</f>
        <v>0</v>
      </c>
      <c r="U419" s="7">
        <f t="shared" si="66"/>
        <v>0</v>
      </c>
      <c r="V419" s="7">
        <f t="shared" si="67"/>
        <v>0</v>
      </c>
      <c r="W419" s="66">
        <f t="shared" si="68"/>
        <v>0</v>
      </c>
    </row>
    <row r="420" spans="1:23" ht="15">
      <c r="A420" s="5" t="str">
        <f t="shared" si="69"/>
        <v/>
      </c>
      <c r="B420" s="5" t="str">
        <f t="shared" si="70"/>
        <v/>
      </c>
      <c r="C420" s="5">
        <v>11</v>
      </c>
      <c r="D420" s="764"/>
      <c r="F420" s="529"/>
      <c r="G420" s="539">
        <f>IF('Form - Part 1'!$D$22="Yes",1,0)</f>
        <v>0</v>
      </c>
      <c r="H420" s="527">
        <v>5</v>
      </c>
      <c r="I420" s="561"/>
      <c r="J420" s="562"/>
      <c r="K420" s="563"/>
      <c r="L420" s="564"/>
      <c r="M420" s="563"/>
      <c r="N420" s="565"/>
      <c r="O420" s="570"/>
      <c r="P420" s="671">
        <f t="shared" si="62"/>
        <v>0</v>
      </c>
      <c r="Q420" s="63">
        <f t="shared" si="63"/>
        <v>0</v>
      </c>
      <c r="R420" s="62">
        <f t="shared" si="64"/>
        <v>0</v>
      </c>
      <c r="S420" s="66">
        <f t="shared" si="65"/>
        <v>0</v>
      </c>
      <c r="T420" s="7">
        <f>($I420='Team Results'!$L$4)+0</f>
        <v>0</v>
      </c>
      <c r="U420" s="7">
        <f t="shared" si="66"/>
        <v>0</v>
      </c>
      <c r="V420" s="7">
        <f t="shared" si="67"/>
        <v>0</v>
      </c>
      <c r="W420" s="66">
        <f t="shared" si="68"/>
        <v>0</v>
      </c>
    </row>
    <row r="421" spans="1:23" ht="15">
      <c r="A421" s="5" t="str">
        <f t="shared" si="69"/>
        <v/>
      </c>
      <c r="B421" s="5" t="str">
        <f t="shared" si="70"/>
        <v/>
      </c>
      <c r="C421" s="5">
        <v>11</v>
      </c>
      <c r="D421" s="764"/>
      <c r="F421" s="529"/>
      <c r="G421" s="539">
        <f>IF('Form - Part 1'!$D$22="Yes",1,0)</f>
        <v>0</v>
      </c>
      <c r="H421" s="527">
        <v>6</v>
      </c>
      <c r="I421" s="561"/>
      <c r="J421" s="562"/>
      <c r="K421" s="563"/>
      <c r="L421" s="564"/>
      <c r="M421" s="563"/>
      <c r="N421" s="565"/>
      <c r="O421" s="570"/>
      <c r="P421" s="671">
        <f t="shared" si="62"/>
        <v>0</v>
      </c>
      <c r="Q421" s="63">
        <f t="shared" si="63"/>
        <v>0</v>
      </c>
      <c r="R421" s="62">
        <f t="shared" si="64"/>
        <v>0</v>
      </c>
      <c r="S421" s="66">
        <f t="shared" si="65"/>
        <v>0</v>
      </c>
      <c r="T421" s="7">
        <f>($I421='Team Results'!$L$4)+0</f>
        <v>0</v>
      </c>
      <c r="U421" s="7">
        <f t="shared" si="66"/>
        <v>0</v>
      </c>
      <c r="V421" s="7">
        <f t="shared" si="67"/>
        <v>0</v>
      </c>
      <c r="W421" s="66">
        <f t="shared" si="68"/>
        <v>0</v>
      </c>
    </row>
    <row r="422" spans="1:23" ht="15">
      <c r="A422" s="5" t="str">
        <f t="shared" si="69"/>
        <v/>
      </c>
      <c r="B422" s="5" t="str">
        <f t="shared" si="70"/>
        <v/>
      </c>
      <c r="C422" s="5">
        <v>11</v>
      </c>
      <c r="D422" s="764"/>
      <c r="F422" s="529"/>
      <c r="G422" s="539">
        <f>IF('Form - Part 1'!$D$22="Yes",1,0)</f>
        <v>0</v>
      </c>
      <c r="H422" s="527">
        <v>7</v>
      </c>
      <c r="I422" s="561"/>
      <c r="J422" s="562"/>
      <c r="K422" s="567"/>
      <c r="L422" s="564"/>
      <c r="M422" s="563"/>
      <c r="N422" s="568"/>
      <c r="O422" s="570"/>
      <c r="P422" s="671">
        <f t="shared" si="62"/>
        <v>0</v>
      </c>
      <c r="Q422" s="63">
        <f t="shared" si="63"/>
        <v>0</v>
      </c>
      <c r="R422" s="62">
        <f t="shared" si="64"/>
        <v>0</v>
      </c>
      <c r="S422" s="66">
        <f t="shared" si="65"/>
        <v>0</v>
      </c>
      <c r="T422" s="7">
        <f>($I422='Team Results'!$L$4)+0</f>
        <v>0</v>
      </c>
      <c r="U422" s="7">
        <f t="shared" si="66"/>
        <v>0</v>
      </c>
      <c r="V422" s="7">
        <f t="shared" si="67"/>
        <v>0</v>
      </c>
      <c r="W422" s="66">
        <f t="shared" si="68"/>
        <v>0</v>
      </c>
    </row>
    <row r="423" spans="1:23" ht="15">
      <c r="A423" s="5" t="str">
        <f t="shared" si="69"/>
        <v/>
      </c>
      <c r="B423" s="5" t="str">
        <f t="shared" si="70"/>
        <v/>
      </c>
      <c r="C423" s="5">
        <v>11</v>
      </c>
      <c r="D423" s="764"/>
      <c r="F423" s="529"/>
      <c r="G423" s="539">
        <f>IF('Form - Part 1'!$D$22="Yes",1,0)</f>
        <v>0</v>
      </c>
      <c r="H423" s="527">
        <v>8</v>
      </c>
      <c r="I423" s="561"/>
      <c r="J423" s="562"/>
      <c r="K423" s="567"/>
      <c r="L423" s="564"/>
      <c r="M423" s="563"/>
      <c r="N423" s="568"/>
      <c r="O423" s="570"/>
      <c r="P423" s="671">
        <f t="shared" si="62"/>
        <v>0</v>
      </c>
      <c r="Q423" s="63">
        <f t="shared" si="63"/>
        <v>0</v>
      </c>
      <c r="R423" s="62">
        <f t="shared" si="64"/>
        <v>0</v>
      </c>
      <c r="S423" s="66">
        <f t="shared" si="65"/>
        <v>0</v>
      </c>
      <c r="T423" s="7">
        <f>($I423='Team Results'!$L$4)+0</f>
        <v>0</v>
      </c>
      <c r="U423" s="7">
        <f t="shared" si="66"/>
        <v>0</v>
      </c>
      <c r="V423" s="7">
        <f t="shared" si="67"/>
        <v>0</v>
      </c>
      <c r="W423" s="66">
        <f t="shared" si="68"/>
        <v>0</v>
      </c>
    </row>
    <row r="424" spans="1:23" ht="15">
      <c r="A424" s="5" t="str">
        <f t="shared" si="69"/>
        <v/>
      </c>
      <c r="B424" s="5" t="str">
        <f t="shared" si="70"/>
        <v/>
      </c>
      <c r="C424" s="5">
        <v>11</v>
      </c>
      <c r="D424" s="764"/>
      <c r="F424" s="529"/>
      <c r="G424" s="539">
        <f>IF('Form - Part 1'!$D$22="Yes",1,0)</f>
        <v>0</v>
      </c>
      <c r="H424" s="527">
        <v>9</v>
      </c>
      <c r="I424" s="561"/>
      <c r="J424" s="562"/>
      <c r="K424" s="563"/>
      <c r="L424" s="564"/>
      <c r="M424" s="563"/>
      <c r="N424" s="565"/>
      <c r="O424" s="570"/>
      <c r="P424" s="671">
        <f t="shared" si="62"/>
        <v>0</v>
      </c>
      <c r="Q424" s="63">
        <f t="shared" si="63"/>
        <v>0</v>
      </c>
      <c r="R424" s="62">
        <f t="shared" si="64"/>
        <v>0</v>
      </c>
      <c r="S424" s="66">
        <f t="shared" si="65"/>
        <v>0</v>
      </c>
      <c r="T424" s="7">
        <f>($I424='Team Results'!$L$4)+0</f>
        <v>0</v>
      </c>
      <c r="U424" s="7">
        <f t="shared" si="66"/>
        <v>0</v>
      </c>
      <c r="V424" s="7">
        <f t="shared" si="67"/>
        <v>0</v>
      </c>
      <c r="W424" s="66">
        <f t="shared" si="68"/>
        <v>0</v>
      </c>
    </row>
    <row r="425" spans="1:23" ht="15">
      <c r="A425" s="5" t="str">
        <f t="shared" si="69"/>
        <v/>
      </c>
      <c r="B425" s="5" t="str">
        <f t="shared" si="70"/>
        <v/>
      </c>
      <c r="C425" s="5">
        <v>11</v>
      </c>
      <c r="D425" s="764"/>
      <c r="F425" s="529"/>
      <c r="G425" s="539">
        <f>IF('Form - Part 1'!$D$22="Yes",1,0)</f>
        <v>0</v>
      </c>
      <c r="H425" s="527">
        <v>10</v>
      </c>
      <c r="I425" s="561"/>
      <c r="J425" s="562"/>
      <c r="K425" s="567"/>
      <c r="L425" s="564"/>
      <c r="M425" s="563"/>
      <c r="N425" s="568"/>
      <c r="O425" s="570"/>
      <c r="P425" s="671">
        <f t="shared" si="62"/>
        <v>0</v>
      </c>
      <c r="Q425" s="63">
        <f t="shared" si="63"/>
        <v>0</v>
      </c>
      <c r="R425" s="62">
        <f t="shared" si="64"/>
        <v>0</v>
      </c>
      <c r="S425" s="66">
        <f t="shared" si="65"/>
        <v>0</v>
      </c>
      <c r="T425" s="7">
        <f>($I425='Team Results'!$L$4)+0</f>
        <v>0</v>
      </c>
      <c r="U425" s="7">
        <f t="shared" si="66"/>
        <v>0</v>
      </c>
      <c r="V425" s="7">
        <f t="shared" si="67"/>
        <v>0</v>
      </c>
      <c r="W425" s="66">
        <f t="shared" si="68"/>
        <v>0</v>
      </c>
    </row>
    <row r="426" spans="1:23" ht="15">
      <c r="A426" s="5" t="str">
        <f t="shared" si="69"/>
        <v/>
      </c>
      <c r="B426" s="5" t="str">
        <f t="shared" si="70"/>
        <v/>
      </c>
      <c r="C426" s="5">
        <v>11</v>
      </c>
      <c r="D426" s="764"/>
      <c r="F426" s="529"/>
      <c r="G426" s="539">
        <f>IF('Form - Part 1'!$D$22="Yes",1,0)</f>
        <v>0</v>
      </c>
      <c r="H426" s="527">
        <v>11</v>
      </c>
      <c r="I426" s="561"/>
      <c r="J426" s="562"/>
      <c r="K426" s="563"/>
      <c r="L426" s="564"/>
      <c r="M426" s="563"/>
      <c r="N426" s="565"/>
      <c r="O426" s="570"/>
      <c r="P426" s="671">
        <f t="shared" si="62"/>
        <v>0</v>
      </c>
      <c r="Q426" s="63">
        <f t="shared" si="63"/>
        <v>0</v>
      </c>
      <c r="R426" s="62">
        <f t="shared" si="64"/>
        <v>0</v>
      </c>
      <c r="S426" s="66">
        <f t="shared" si="65"/>
        <v>0</v>
      </c>
      <c r="T426" s="7">
        <f>($I426='Team Results'!$L$4)+0</f>
        <v>0</v>
      </c>
      <c r="U426" s="7">
        <f t="shared" si="66"/>
        <v>0</v>
      </c>
      <c r="V426" s="7">
        <f t="shared" si="67"/>
        <v>0</v>
      </c>
      <c r="W426" s="66">
        <f t="shared" si="68"/>
        <v>0</v>
      </c>
    </row>
    <row r="427" spans="1:23" ht="15">
      <c r="A427" s="5" t="str">
        <f t="shared" si="69"/>
        <v/>
      </c>
      <c r="B427" s="5" t="str">
        <f t="shared" si="70"/>
        <v/>
      </c>
      <c r="C427" s="5">
        <v>11</v>
      </c>
      <c r="D427" s="764"/>
      <c r="F427" s="529"/>
      <c r="G427" s="539">
        <f>IF('Form - Part 1'!$D$22="Yes",1,0)</f>
        <v>0</v>
      </c>
      <c r="H427" s="527">
        <v>12</v>
      </c>
      <c r="I427" s="561"/>
      <c r="J427" s="562"/>
      <c r="K427" s="567"/>
      <c r="L427" s="564"/>
      <c r="M427" s="563"/>
      <c r="N427" s="568"/>
      <c r="O427" s="570"/>
      <c r="P427" s="671">
        <f t="shared" si="62"/>
        <v>0</v>
      </c>
      <c r="Q427" s="63">
        <f t="shared" si="63"/>
        <v>0</v>
      </c>
      <c r="R427" s="62">
        <f t="shared" si="64"/>
        <v>0</v>
      </c>
      <c r="S427" s="66">
        <f t="shared" si="65"/>
        <v>0</v>
      </c>
      <c r="T427" s="7">
        <f>($I427='Team Results'!$L$4)+0</f>
        <v>0</v>
      </c>
      <c r="U427" s="7">
        <f t="shared" si="66"/>
        <v>0</v>
      </c>
      <c r="V427" s="7">
        <f t="shared" si="67"/>
        <v>0</v>
      </c>
      <c r="W427" s="66">
        <f t="shared" si="68"/>
        <v>0</v>
      </c>
    </row>
    <row r="428" spans="1:23" ht="15">
      <c r="A428" s="5" t="str">
        <f t="shared" si="69"/>
        <v/>
      </c>
      <c r="B428" s="5" t="str">
        <f t="shared" si="70"/>
        <v/>
      </c>
      <c r="C428" s="5">
        <v>11</v>
      </c>
      <c r="D428" s="764"/>
      <c r="F428" s="529"/>
      <c r="G428" s="539">
        <f>IF('Form - Part 1'!$D$22="Yes",1,0)</f>
        <v>0</v>
      </c>
      <c r="H428" s="527">
        <v>13</v>
      </c>
      <c r="I428" s="561"/>
      <c r="J428" s="562"/>
      <c r="K428" s="567"/>
      <c r="L428" s="564"/>
      <c r="M428" s="563"/>
      <c r="N428" s="568"/>
      <c r="O428" s="570"/>
      <c r="P428" s="671">
        <f t="shared" si="62"/>
        <v>0</v>
      </c>
      <c r="Q428" s="63">
        <f t="shared" si="63"/>
        <v>0</v>
      </c>
      <c r="R428" s="62">
        <f t="shared" si="64"/>
        <v>0</v>
      </c>
      <c r="S428" s="66">
        <f t="shared" si="65"/>
        <v>0</v>
      </c>
      <c r="T428" s="7">
        <f>($I428='Team Results'!$L$4)+0</f>
        <v>0</v>
      </c>
      <c r="U428" s="7">
        <f t="shared" si="66"/>
        <v>0</v>
      </c>
      <c r="V428" s="7">
        <f t="shared" si="67"/>
        <v>0</v>
      </c>
      <c r="W428" s="66">
        <f t="shared" si="68"/>
        <v>0</v>
      </c>
    </row>
    <row r="429" spans="1:23" ht="15">
      <c r="A429" s="5" t="str">
        <f t="shared" si="69"/>
        <v/>
      </c>
      <c r="B429" s="5" t="str">
        <f t="shared" si="70"/>
        <v/>
      </c>
      <c r="C429" s="5">
        <v>11</v>
      </c>
      <c r="D429" s="764"/>
      <c r="F429" s="529"/>
      <c r="G429" s="539">
        <f>IF('Form - Part 1'!$D$22="Yes",1,0)</f>
        <v>0</v>
      </c>
      <c r="H429" s="527">
        <v>14</v>
      </c>
      <c r="I429" s="561"/>
      <c r="J429" s="562"/>
      <c r="K429" s="563"/>
      <c r="L429" s="564"/>
      <c r="M429" s="563"/>
      <c r="N429" s="565"/>
      <c r="O429" s="570"/>
      <c r="P429" s="671">
        <f t="shared" si="62"/>
        <v>0</v>
      </c>
      <c r="Q429" s="63">
        <f t="shared" si="63"/>
        <v>0</v>
      </c>
      <c r="R429" s="62">
        <f t="shared" si="64"/>
        <v>0</v>
      </c>
      <c r="S429" s="66">
        <f t="shared" si="65"/>
        <v>0</v>
      </c>
      <c r="T429" s="7">
        <f>($I429='Team Results'!$L$4)+0</f>
        <v>0</v>
      </c>
      <c r="U429" s="7">
        <f t="shared" si="66"/>
        <v>0</v>
      </c>
      <c r="V429" s="7">
        <f t="shared" si="67"/>
        <v>0</v>
      </c>
      <c r="W429" s="66">
        <f t="shared" si="68"/>
        <v>0</v>
      </c>
    </row>
    <row r="430" spans="1:23" ht="15">
      <c r="A430" s="5" t="str">
        <f t="shared" si="69"/>
        <v/>
      </c>
      <c r="B430" s="5" t="str">
        <f t="shared" si="70"/>
        <v/>
      </c>
      <c r="C430" s="5">
        <v>11</v>
      </c>
      <c r="D430" s="764"/>
      <c r="F430" s="529"/>
      <c r="G430" s="539">
        <f>IF('Form - Part 1'!$D$22="Yes",1,0)</f>
        <v>0</v>
      </c>
      <c r="H430" s="527">
        <v>15</v>
      </c>
      <c r="I430" s="561"/>
      <c r="J430" s="562"/>
      <c r="K430" s="563"/>
      <c r="L430" s="564"/>
      <c r="M430" s="563"/>
      <c r="N430" s="565"/>
      <c r="O430" s="570"/>
      <c r="P430" s="671">
        <f t="shared" si="62"/>
        <v>0</v>
      </c>
      <c r="Q430" s="63">
        <f t="shared" si="63"/>
        <v>0</v>
      </c>
      <c r="R430" s="62">
        <f t="shared" si="64"/>
        <v>0</v>
      </c>
      <c r="S430" s="66">
        <f t="shared" si="65"/>
        <v>0</v>
      </c>
      <c r="T430" s="7">
        <f>($I430='Team Results'!$L$4)+0</f>
        <v>0</v>
      </c>
      <c r="U430" s="7">
        <f t="shared" si="66"/>
        <v>0</v>
      </c>
      <c r="V430" s="7">
        <f t="shared" si="67"/>
        <v>0</v>
      </c>
      <c r="W430" s="66">
        <f t="shared" si="68"/>
        <v>0</v>
      </c>
    </row>
    <row r="431" spans="1:23" ht="15">
      <c r="A431" s="5" t="str">
        <f t="shared" si="69"/>
        <v/>
      </c>
      <c r="B431" s="5" t="str">
        <f t="shared" si="70"/>
        <v/>
      </c>
      <c r="C431" s="5">
        <v>11</v>
      </c>
      <c r="D431" s="764"/>
      <c r="F431" s="529"/>
      <c r="G431" s="539">
        <f>IF('Form - Part 1'!$D$22="Yes",1,0)</f>
        <v>0</v>
      </c>
      <c r="H431" s="527">
        <v>16</v>
      </c>
      <c r="I431" s="561"/>
      <c r="J431" s="562"/>
      <c r="K431" s="563"/>
      <c r="L431" s="564"/>
      <c r="M431" s="563"/>
      <c r="N431" s="565"/>
      <c r="O431" s="570"/>
      <c r="P431" s="671">
        <f t="shared" si="62"/>
        <v>0</v>
      </c>
      <c r="Q431" s="63">
        <f t="shared" si="63"/>
        <v>0</v>
      </c>
      <c r="R431" s="62">
        <f t="shared" si="64"/>
        <v>0</v>
      </c>
      <c r="S431" s="66">
        <f t="shared" si="65"/>
        <v>0</v>
      </c>
      <c r="T431" s="7">
        <f>($I431='Team Results'!$L$4)+0</f>
        <v>0</v>
      </c>
      <c r="U431" s="7">
        <f t="shared" si="66"/>
        <v>0</v>
      </c>
      <c r="V431" s="7">
        <f t="shared" si="67"/>
        <v>0</v>
      </c>
      <c r="W431" s="66">
        <f t="shared" si="68"/>
        <v>0</v>
      </c>
    </row>
    <row r="432" spans="1:23" ht="15">
      <c r="A432" s="5" t="str">
        <f t="shared" si="69"/>
        <v/>
      </c>
      <c r="B432" s="5" t="str">
        <f t="shared" si="70"/>
        <v/>
      </c>
      <c r="C432" s="5">
        <v>11</v>
      </c>
      <c r="D432" s="764"/>
      <c r="F432" s="529"/>
      <c r="G432" s="539">
        <f>IF('Form - Part 1'!$D$22="Yes",1,0)</f>
        <v>0</v>
      </c>
      <c r="H432" s="527">
        <v>17</v>
      </c>
      <c r="I432" s="561"/>
      <c r="J432" s="562"/>
      <c r="K432" s="567"/>
      <c r="L432" s="564"/>
      <c r="M432" s="563"/>
      <c r="N432" s="568"/>
      <c r="O432" s="570"/>
      <c r="P432" s="671">
        <f t="shared" si="62"/>
        <v>0</v>
      </c>
      <c r="Q432" s="63">
        <f t="shared" si="63"/>
        <v>0</v>
      </c>
      <c r="R432" s="62">
        <f t="shared" si="64"/>
        <v>0</v>
      </c>
      <c r="S432" s="66">
        <f t="shared" si="65"/>
        <v>0</v>
      </c>
      <c r="T432" s="7">
        <f>($I432='Team Results'!$L$4)+0</f>
        <v>0</v>
      </c>
      <c r="U432" s="7">
        <f t="shared" si="66"/>
        <v>0</v>
      </c>
      <c r="V432" s="7">
        <f t="shared" si="67"/>
        <v>0</v>
      </c>
      <c r="W432" s="66">
        <f t="shared" si="68"/>
        <v>0</v>
      </c>
    </row>
    <row r="433" spans="1:23" ht="15">
      <c r="A433" s="5" t="str">
        <f t="shared" si="69"/>
        <v/>
      </c>
      <c r="B433" s="5" t="str">
        <f t="shared" si="70"/>
        <v/>
      </c>
      <c r="C433" s="5">
        <v>11</v>
      </c>
      <c r="D433" s="764"/>
      <c r="F433" s="529"/>
      <c r="G433" s="539">
        <f>IF('Form - Part 1'!$D$22="Yes",1,0)</f>
        <v>0</v>
      </c>
      <c r="H433" s="527">
        <v>18</v>
      </c>
      <c r="I433" s="561"/>
      <c r="J433" s="562"/>
      <c r="K433" s="567"/>
      <c r="L433" s="564"/>
      <c r="M433" s="563"/>
      <c r="N433" s="568"/>
      <c r="O433" s="570"/>
      <c r="P433" s="671">
        <f t="shared" si="62"/>
        <v>0</v>
      </c>
      <c r="Q433" s="63">
        <f t="shared" si="63"/>
        <v>0</v>
      </c>
      <c r="R433" s="62">
        <f t="shared" si="64"/>
        <v>0</v>
      </c>
      <c r="S433" s="66">
        <f t="shared" si="65"/>
        <v>0</v>
      </c>
      <c r="T433" s="7">
        <f>($I433='Team Results'!$L$4)+0</f>
        <v>0</v>
      </c>
      <c r="U433" s="7">
        <f t="shared" si="66"/>
        <v>0</v>
      </c>
      <c r="V433" s="7">
        <f t="shared" si="67"/>
        <v>0</v>
      </c>
      <c r="W433" s="66">
        <f t="shared" si="68"/>
        <v>0</v>
      </c>
    </row>
    <row r="434" spans="1:23" ht="15">
      <c r="A434" s="5" t="str">
        <f t="shared" si="69"/>
        <v/>
      </c>
      <c r="B434" s="5" t="str">
        <f t="shared" si="70"/>
        <v/>
      </c>
      <c r="C434" s="5">
        <v>11</v>
      </c>
      <c r="D434" s="764"/>
      <c r="F434" s="529"/>
      <c r="G434" s="539">
        <f>IF('Form - Part 1'!$D$22="Yes",1,0)</f>
        <v>0</v>
      </c>
      <c r="H434" s="527">
        <v>19</v>
      </c>
      <c r="I434" s="561"/>
      <c r="J434" s="562"/>
      <c r="K434" s="567"/>
      <c r="L434" s="564"/>
      <c r="M434" s="563"/>
      <c r="N434" s="568"/>
      <c r="O434" s="570"/>
      <c r="P434" s="671">
        <f t="shared" si="62"/>
        <v>0</v>
      </c>
      <c r="Q434" s="63">
        <f t="shared" si="63"/>
        <v>0</v>
      </c>
      <c r="R434" s="62">
        <f t="shared" si="64"/>
        <v>0</v>
      </c>
      <c r="S434" s="66">
        <f t="shared" si="65"/>
        <v>0</v>
      </c>
      <c r="T434" s="7">
        <f>($I434='Team Results'!$L$4)+0</f>
        <v>0</v>
      </c>
      <c r="U434" s="7">
        <f t="shared" si="66"/>
        <v>0</v>
      </c>
      <c r="V434" s="7">
        <f t="shared" si="67"/>
        <v>0</v>
      </c>
      <c r="W434" s="66">
        <f t="shared" si="68"/>
        <v>0</v>
      </c>
    </row>
    <row r="435" spans="1:23" ht="15">
      <c r="A435" s="5" t="str">
        <f t="shared" si="69"/>
        <v/>
      </c>
      <c r="B435" s="5" t="str">
        <f t="shared" si="70"/>
        <v/>
      </c>
      <c r="C435" s="5">
        <v>11</v>
      </c>
      <c r="D435" s="764"/>
      <c r="F435" s="529"/>
      <c r="G435" s="539">
        <f>IF('Form - Part 1'!$D$22="Yes",1,0)</f>
        <v>0</v>
      </c>
      <c r="H435" s="527">
        <v>20</v>
      </c>
      <c r="I435" s="561"/>
      <c r="J435" s="562"/>
      <c r="K435" s="567"/>
      <c r="L435" s="564"/>
      <c r="M435" s="563"/>
      <c r="N435" s="568"/>
      <c r="O435" s="570"/>
      <c r="P435" s="671">
        <f t="shared" si="62"/>
        <v>0</v>
      </c>
      <c r="Q435" s="63">
        <f t="shared" si="63"/>
        <v>0</v>
      </c>
      <c r="R435" s="62">
        <f t="shared" si="64"/>
        <v>0</v>
      </c>
      <c r="S435" s="66">
        <f t="shared" si="65"/>
        <v>0</v>
      </c>
      <c r="T435" s="7">
        <f>($I435='Team Results'!$L$4)+0</f>
        <v>0</v>
      </c>
      <c r="U435" s="7">
        <f t="shared" si="66"/>
        <v>0</v>
      </c>
      <c r="V435" s="7">
        <f t="shared" si="67"/>
        <v>0</v>
      </c>
      <c r="W435" s="66">
        <f t="shared" si="68"/>
        <v>0</v>
      </c>
    </row>
    <row r="436" spans="1:23" ht="15">
      <c r="A436" s="5" t="str">
        <f t="shared" si="69"/>
        <v/>
      </c>
      <c r="B436" s="5" t="str">
        <f t="shared" si="70"/>
        <v/>
      </c>
      <c r="C436" s="5">
        <v>11</v>
      </c>
      <c r="D436" s="764"/>
      <c r="F436" s="529"/>
      <c r="G436" s="539">
        <f>IF('Form - Part 1'!$D$22="Yes",1,0)</f>
        <v>0</v>
      </c>
      <c r="H436" s="527">
        <v>21</v>
      </c>
      <c r="I436" s="561"/>
      <c r="J436" s="562"/>
      <c r="K436" s="567"/>
      <c r="L436" s="564"/>
      <c r="M436" s="563"/>
      <c r="N436" s="568"/>
      <c r="O436" s="570"/>
      <c r="P436" s="671">
        <f t="shared" si="62"/>
        <v>0</v>
      </c>
      <c r="Q436" s="63">
        <f t="shared" si="63"/>
        <v>0</v>
      </c>
      <c r="R436" s="62">
        <f t="shared" si="64"/>
        <v>0</v>
      </c>
      <c r="S436" s="66">
        <f t="shared" si="65"/>
        <v>0</v>
      </c>
      <c r="T436" s="7">
        <f>($I436='Team Results'!$L$4)+0</f>
        <v>0</v>
      </c>
      <c r="U436" s="7">
        <f t="shared" si="66"/>
        <v>0</v>
      </c>
      <c r="V436" s="7">
        <f t="shared" si="67"/>
        <v>0</v>
      </c>
      <c r="W436" s="66">
        <f t="shared" si="68"/>
        <v>0</v>
      </c>
    </row>
    <row r="437" spans="1:23" ht="15">
      <c r="A437" s="5" t="str">
        <f t="shared" si="69"/>
        <v/>
      </c>
      <c r="B437" s="5" t="str">
        <f t="shared" si="70"/>
        <v/>
      </c>
      <c r="C437" s="5">
        <v>11</v>
      </c>
      <c r="D437" s="764"/>
      <c r="F437" s="529"/>
      <c r="G437" s="539">
        <f>IF('Form - Part 1'!$D$22="Yes",1,0)</f>
        <v>0</v>
      </c>
      <c r="H437" s="527">
        <v>22</v>
      </c>
      <c r="I437" s="561"/>
      <c r="J437" s="562"/>
      <c r="K437" s="567"/>
      <c r="L437" s="564"/>
      <c r="M437" s="563"/>
      <c r="N437" s="568"/>
      <c r="O437" s="570"/>
      <c r="P437" s="671">
        <f t="shared" si="62"/>
        <v>0</v>
      </c>
      <c r="Q437" s="63">
        <f t="shared" si="63"/>
        <v>0</v>
      </c>
      <c r="R437" s="62">
        <f t="shared" si="64"/>
        <v>0</v>
      </c>
      <c r="S437" s="66">
        <f t="shared" si="65"/>
        <v>0</v>
      </c>
      <c r="T437" s="7">
        <f>($I437='Team Results'!$L$4)+0</f>
        <v>0</v>
      </c>
      <c r="U437" s="7">
        <f t="shared" si="66"/>
        <v>0</v>
      </c>
      <c r="V437" s="7">
        <f t="shared" si="67"/>
        <v>0</v>
      </c>
      <c r="W437" s="66">
        <f t="shared" si="68"/>
        <v>0</v>
      </c>
    </row>
    <row r="438" spans="1:23" ht="15">
      <c r="A438" s="5" t="str">
        <f t="shared" si="69"/>
        <v/>
      </c>
      <c r="B438" s="5" t="str">
        <f t="shared" si="70"/>
        <v/>
      </c>
      <c r="C438" s="5">
        <v>11</v>
      </c>
      <c r="D438" s="764"/>
      <c r="F438" s="529"/>
      <c r="G438" s="539">
        <f>IF('Form - Part 1'!$D$22="Yes",1,0)</f>
        <v>0</v>
      </c>
      <c r="H438" s="527">
        <v>23</v>
      </c>
      <c r="I438" s="561"/>
      <c r="J438" s="562"/>
      <c r="K438" s="567"/>
      <c r="L438" s="564"/>
      <c r="M438" s="563"/>
      <c r="N438" s="568"/>
      <c r="O438" s="570"/>
      <c r="P438" s="671">
        <f t="shared" si="62"/>
        <v>0</v>
      </c>
      <c r="Q438" s="63">
        <f t="shared" si="63"/>
        <v>0</v>
      </c>
      <c r="R438" s="62">
        <f t="shared" si="64"/>
        <v>0</v>
      </c>
      <c r="S438" s="66">
        <f t="shared" si="65"/>
        <v>0</v>
      </c>
      <c r="T438" s="7">
        <f>($I438='Team Results'!$L$4)+0</f>
        <v>0</v>
      </c>
      <c r="U438" s="7">
        <f t="shared" si="66"/>
        <v>0</v>
      </c>
      <c r="V438" s="7">
        <f t="shared" si="67"/>
        <v>0</v>
      </c>
      <c r="W438" s="66">
        <f t="shared" si="68"/>
        <v>0</v>
      </c>
    </row>
    <row r="439" spans="1:23" ht="15">
      <c r="A439" s="5" t="str">
        <f t="shared" si="69"/>
        <v/>
      </c>
      <c r="B439" s="5" t="str">
        <f t="shared" si="70"/>
        <v/>
      </c>
      <c r="C439" s="5">
        <v>11</v>
      </c>
      <c r="D439" s="764"/>
      <c r="F439" s="529"/>
      <c r="G439" s="539">
        <f>IF('Form - Part 1'!$D$22="Yes",1,0)</f>
        <v>0</v>
      </c>
      <c r="H439" s="527">
        <v>24</v>
      </c>
      <c r="I439" s="561"/>
      <c r="J439" s="562"/>
      <c r="K439" s="567"/>
      <c r="L439" s="564"/>
      <c r="M439" s="563"/>
      <c r="N439" s="568"/>
      <c r="O439" s="570"/>
      <c r="P439" s="671">
        <f t="shared" si="62"/>
        <v>0</v>
      </c>
      <c r="Q439" s="63">
        <f t="shared" si="63"/>
        <v>0</v>
      </c>
      <c r="R439" s="62">
        <f t="shared" si="64"/>
        <v>0</v>
      </c>
      <c r="S439" s="66">
        <f t="shared" si="65"/>
        <v>0</v>
      </c>
      <c r="T439" s="7">
        <f>($I439='Team Results'!$L$4)+0</f>
        <v>0</v>
      </c>
      <c r="U439" s="7">
        <f t="shared" si="66"/>
        <v>0</v>
      </c>
      <c r="V439" s="7">
        <f t="shared" si="67"/>
        <v>0</v>
      </c>
      <c r="W439" s="66">
        <f t="shared" si="68"/>
        <v>0</v>
      </c>
    </row>
    <row r="440" spans="1:23" ht="15">
      <c r="A440" s="5" t="str">
        <f t="shared" si="69"/>
        <v/>
      </c>
      <c r="B440" s="5" t="str">
        <f t="shared" si="70"/>
        <v/>
      </c>
      <c r="C440" s="5">
        <v>11</v>
      </c>
      <c r="D440" s="764"/>
      <c r="F440" s="529"/>
      <c r="G440" s="539">
        <f>IF('Form - Part 1'!$D$22="Yes",1,0)</f>
        <v>0</v>
      </c>
      <c r="H440" s="527">
        <v>25</v>
      </c>
      <c r="I440" s="561"/>
      <c r="J440" s="562"/>
      <c r="K440" s="567"/>
      <c r="L440" s="564"/>
      <c r="M440" s="563"/>
      <c r="N440" s="568"/>
      <c r="O440" s="570"/>
      <c r="P440" s="671">
        <f t="shared" si="62"/>
        <v>0</v>
      </c>
      <c r="Q440" s="63">
        <f t="shared" si="63"/>
        <v>0</v>
      </c>
      <c r="R440" s="62">
        <f t="shared" si="64"/>
        <v>0</v>
      </c>
      <c r="S440" s="66">
        <f t="shared" si="65"/>
        <v>0</v>
      </c>
      <c r="T440" s="7">
        <f>($I440='Team Results'!$L$4)+0</f>
        <v>0</v>
      </c>
      <c r="U440" s="7">
        <f t="shared" si="66"/>
        <v>0</v>
      </c>
      <c r="V440" s="7">
        <f t="shared" si="67"/>
        <v>0</v>
      </c>
      <c r="W440" s="66">
        <f t="shared" si="68"/>
        <v>0</v>
      </c>
    </row>
    <row r="441" spans="1:23" ht="15">
      <c r="A441" s="5" t="str">
        <f t="shared" si="69"/>
        <v/>
      </c>
      <c r="B441" s="5" t="str">
        <f t="shared" si="70"/>
        <v/>
      </c>
      <c r="C441" s="5">
        <v>11</v>
      </c>
      <c r="D441" s="764"/>
      <c r="F441" s="529"/>
      <c r="G441" s="539">
        <f>IF('Form - Part 1'!$D$22="Yes",1,0)</f>
        <v>0</v>
      </c>
      <c r="H441" s="527">
        <v>26</v>
      </c>
      <c r="I441" s="561"/>
      <c r="J441" s="562"/>
      <c r="K441" s="563"/>
      <c r="L441" s="564"/>
      <c r="M441" s="563"/>
      <c r="N441" s="565"/>
      <c r="O441" s="570"/>
      <c r="P441" s="671">
        <f t="shared" si="62"/>
        <v>0</v>
      </c>
      <c r="Q441" s="63">
        <f t="shared" si="63"/>
        <v>0</v>
      </c>
      <c r="R441" s="62">
        <f t="shared" si="64"/>
        <v>0</v>
      </c>
      <c r="S441" s="66">
        <f t="shared" si="65"/>
        <v>0</v>
      </c>
      <c r="T441" s="7">
        <f>($I441='Team Results'!$L$4)+0</f>
        <v>0</v>
      </c>
      <c r="U441" s="7">
        <f t="shared" si="66"/>
        <v>0</v>
      </c>
      <c r="V441" s="7">
        <f t="shared" si="67"/>
        <v>0</v>
      </c>
      <c r="W441" s="66">
        <f t="shared" si="68"/>
        <v>0</v>
      </c>
    </row>
    <row r="442" spans="1:23" ht="15">
      <c r="A442" s="5" t="str">
        <f t="shared" si="69"/>
        <v/>
      </c>
      <c r="B442" s="5" t="str">
        <f t="shared" si="70"/>
        <v/>
      </c>
      <c r="C442" s="5">
        <v>11</v>
      </c>
      <c r="D442" s="764"/>
      <c r="F442" s="529"/>
      <c r="G442" s="539">
        <f>IF('Form - Part 1'!$D$22="Yes",1,0)</f>
        <v>0</v>
      </c>
      <c r="H442" s="527">
        <v>27</v>
      </c>
      <c r="I442" s="561"/>
      <c r="J442" s="562"/>
      <c r="K442" s="563"/>
      <c r="L442" s="564"/>
      <c r="M442" s="563"/>
      <c r="N442" s="565"/>
      <c r="O442" s="570"/>
      <c r="P442" s="671">
        <f t="shared" si="62"/>
        <v>0</v>
      </c>
      <c r="Q442" s="63">
        <f t="shared" si="63"/>
        <v>0</v>
      </c>
      <c r="R442" s="62">
        <f t="shared" si="64"/>
        <v>0</v>
      </c>
      <c r="S442" s="66">
        <f t="shared" si="65"/>
        <v>0</v>
      </c>
      <c r="T442" s="7">
        <f>($I442='Team Results'!$L$4)+0</f>
        <v>0</v>
      </c>
      <c r="U442" s="7">
        <f t="shared" si="66"/>
        <v>0</v>
      </c>
      <c r="V442" s="7">
        <f t="shared" si="67"/>
        <v>0</v>
      </c>
      <c r="W442" s="66">
        <f t="shared" si="68"/>
        <v>0</v>
      </c>
    </row>
    <row r="443" spans="1:23" ht="15">
      <c r="A443" s="5" t="str">
        <f t="shared" si="69"/>
        <v/>
      </c>
      <c r="B443" s="5" t="str">
        <f t="shared" si="70"/>
        <v/>
      </c>
      <c r="C443" s="5">
        <v>11</v>
      </c>
      <c r="D443" s="764"/>
      <c r="F443" s="529"/>
      <c r="G443" s="539">
        <f>IF('Form - Part 1'!$D$22="Yes",1,0)</f>
        <v>0</v>
      </c>
      <c r="H443" s="527">
        <v>28</v>
      </c>
      <c r="I443" s="561"/>
      <c r="J443" s="562"/>
      <c r="K443" s="563"/>
      <c r="L443" s="564"/>
      <c r="M443" s="563"/>
      <c r="N443" s="565"/>
      <c r="O443" s="570"/>
      <c r="P443" s="671">
        <f t="shared" si="62"/>
        <v>0</v>
      </c>
      <c r="Q443" s="63">
        <f t="shared" si="63"/>
        <v>0</v>
      </c>
      <c r="R443" s="62">
        <f t="shared" si="64"/>
        <v>0</v>
      </c>
      <c r="S443" s="66">
        <f t="shared" si="65"/>
        <v>0</v>
      </c>
      <c r="T443" s="7">
        <f>($I443='Team Results'!$L$4)+0</f>
        <v>0</v>
      </c>
      <c r="U443" s="7">
        <f t="shared" si="66"/>
        <v>0</v>
      </c>
      <c r="V443" s="7">
        <f t="shared" si="67"/>
        <v>0</v>
      </c>
      <c r="W443" s="66">
        <f t="shared" si="68"/>
        <v>0</v>
      </c>
    </row>
    <row r="444" spans="1:23" ht="15">
      <c r="A444" s="5" t="str">
        <f t="shared" si="69"/>
        <v/>
      </c>
      <c r="B444" s="5" t="str">
        <f t="shared" si="70"/>
        <v/>
      </c>
      <c r="C444" s="5">
        <v>11</v>
      </c>
      <c r="D444" s="764"/>
      <c r="F444" s="529"/>
      <c r="G444" s="539">
        <f>IF('Form - Part 1'!$D$22="Yes",1,0)</f>
        <v>0</v>
      </c>
      <c r="H444" s="527">
        <v>29</v>
      </c>
      <c r="I444" s="561"/>
      <c r="J444" s="562"/>
      <c r="K444" s="563"/>
      <c r="L444" s="564"/>
      <c r="M444" s="563"/>
      <c r="N444" s="565"/>
      <c r="O444" s="570"/>
      <c r="P444" s="671">
        <f t="shared" si="62"/>
        <v>0</v>
      </c>
      <c r="Q444" s="63">
        <f t="shared" si="63"/>
        <v>0</v>
      </c>
      <c r="R444" s="62">
        <f t="shared" si="64"/>
        <v>0</v>
      </c>
      <c r="S444" s="66">
        <f t="shared" si="65"/>
        <v>0</v>
      </c>
      <c r="T444" s="7">
        <f>($I444='Team Results'!$L$4)+0</f>
        <v>0</v>
      </c>
      <c r="U444" s="7">
        <f t="shared" si="66"/>
        <v>0</v>
      </c>
      <c r="V444" s="7">
        <f t="shared" si="67"/>
        <v>0</v>
      </c>
      <c r="W444" s="66">
        <f t="shared" si="68"/>
        <v>0</v>
      </c>
    </row>
    <row r="445" spans="1:23" ht="15">
      <c r="A445" s="5" t="str">
        <f t="shared" si="69"/>
        <v/>
      </c>
      <c r="B445" s="5" t="str">
        <f t="shared" si="70"/>
        <v/>
      </c>
      <c r="C445" s="5">
        <v>11</v>
      </c>
      <c r="D445" s="764"/>
      <c r="F445" s="529"/>
      <c r="G445" s="539">
        <f>IF('Form - Part 1'!$D$22="Yes",1,0)</f>
        <v>0</v>
      </c>
      <c r="H445" s="527">
        <v>30</v>
      </c>
      <c r="I445" s="561"/>
      <c r="J445" s="562"/>
      <c r="K445" s="567"/>
      <c r="L445" s="564"/>
      <c r="M445" s="563"/>
      <c r="N445" s="568"/>
      <c r="O445" s="570"/>
      <c r="P445" s="671">
        <f t="shared" si="62"/>
        <v>0</v>
      </c>
      <c r="Q445" s="63">
        <f t="shared" si="63"/>
        <v>0</v>
      </c>
      <c r="R445" s="62">
        <f t="shared" si="64"/>
        <v>0</v>
      </c>
      <c r="S445" s="66">
        <f t="shared" si="65"/>
        <v>0</v>
      </c>
      <c r="T445" s="7">
        <f>($I445='Team Results'!$L$4)+0</f>
        <v>0</v>
      </c>
      <c r="U445" s="7">
        <f t="shared" si="66"/>
        <v>0</v>
      </c>
      <c r="V445" s="7">
        <f t="shared" si="67"/>
        <v>0</v>
      </c>
      <c r="W445" s="66">
        <f t="shared" si="68"/>
        <v>0</v>
      </c>
    </row>
    <row r="446" spans="1:23" ht="15">
      <c r="A446" s="5" t="str">
        <f t="shared" si="69"/>
        <v/>
      </c>
      <c r="B446" s="5" t="str">
        <f t="shared" si="70"/>
        <v/>
      </c>
      <c r="C446" s="5">
        <v>11</v>
      </c>
      <c r="D446" s="764"/>
      <c r="F446" s="529"/>
      <c r="G446" s="539">
        <f>IF('Form - Part 1'!$D$22="Yes",1,0)</f>
        <v>0</v>
      </c>
      <c r="H446" s="527">
        <v>31</v>
      </c>
      <c r="I446" s="561"/>
      <c r="J446" s="562"/>
      <c r="K446" s="567"/>
      <c r="L446" s="564"/>
      <c r="M446" s="563"/>
      <c r="N446" s="568"/>
      <c r="O446" s="570"/>
      <c r="P446" s="671">
        <f t="shared" si="62"/>
        <v>0</v>
      </c>
      <c r="Q446" s="63">
        <f t="shared" si="63"/>
        <v>0</v>
      </c>
      <c r="R446" s="62">
        <f t="shared" si="64"/>
        <v>0</v>
      </c>
      <c r="S446" s="66">
        <f t="shared" si="65"/>
        <v>0</v>
      </c>
      <c r="T446" s="7">
        <f>($I446='Team Results'!$L$4)+0</f>
        <v>0</v>
      </c>
      <c r="U446" s="7">
        <f t="shared" si="66"/>
        <v>0</v>
      </c>
      <c r="V446" s="7">
        <f t="shared" si="67"/>
        <v>0</v>
      </c>
      <c r="W446" s="66">
        <f t="shared" si="68"/>
        <v>0</v>
      </c>
    </row>
    <row r="447" spans="1:23" ht="15">
      <c r="A447" s="5" t="str">
        <f t="shared" si="69"/>
        <v/>
      </c>
      <c r="B447" s="5" t="str">
        <f t="shared" si="70"/>
        <v/>
      </c>
      <c r="C447" s="5">
        <v>11</v>
      </c>
      <c r="D447" s="764"/>
      <c r="F447" s="529"/>
      <c r="G447" s="539">
        <f>IF('Form - Part 1'!$D$22="Yes",1,0)</f>
        <v>0</v>
      </c>
      <c r="H447" s="527">
        <v>32</v>
      </c>
      <c r="I447" s="561"/>
      <c r="J447" s="562"/>
      <c r="K447" s="567"/>
      <c r="L447" s="564"/>
      <c r="M447" s="563"/>
      <c r="N447" s="568"/>
      <c r="O447" s="570"/>
      <c r="P447" s="671">
        <f t="shared" si="62"/>
        <v>0</v>
      </c>
      <c r="Q447" s="63">
        <f t="shared" si="63"/>
        <v>0</v>
      </c>
      <c r="R447" s="62">
        <f t="shared" si="64"/>
        <v>0</v>
      </c>
      <c r="S447" s="66">
        <f t="shared" si="65"/>
        <v>0</v>
      </c>
      <c r="T447" s="7">
        <f>($I447='Team Results'!$L$4)+0</f>
        <v>0</v>
      </c>
      <c r="U447" s="7">
        <f t="shared" si="66"/>
        <v>0</v>
      </c>
      <c r="V447" s="7">
        <f t="shared" si="67"/>
        <v>0</v>
      </c>
      <c r="W447" s="66">
        <f t="shared" si="68"/>
        <v>0</v>
      </c>
    </row>
    <row r="448" spans="1:23" ht="15">
      <c r="A448" s="5" t="str">
        <f t="shared" si="69"/>
        <v/>
      </c>
      <c r="B448" s="5" t="str">
        <f t="shared" si="70"/>
        <v/>
      </c>
      <c r="C448" s="5">
        <v>11</v>
      </c>
      <c r="D448" s="764"/>
      <c r="F448" s="529"/>
      <c r="G448" s="539">
        <f>IF('Form - Part 1'!$D$22="Yes",1,0)</f>
        <v>0</v>
      </c>
      <c r="H448" s="527">
        <v>33</v>
      </c>
      <c r="I448" s="561"/>
      <c r="J448" s="562"/>
      <c r="K448" s="567"/>
      <c r="L448" s="564"/>
      <c r="M448" s="563"/>
      <c r="N448" s="568"/>
      <c r="O448" s="570"/>
      <c r="P448" s="671">
        <f t="shared" si="62"/>
        <v>0</v>
      </c>
      <c r="Q448" s="63">
        <f t="shared" si="63"/>
        <v>0</v>
      </c>
      <c r="R448" s="62">
        <f t="shared" si="64"/>
        <v>0</v>
      </c>
      <c r="S448" s="66">
        <f t="shared" si="65"/>
        <v>0</v>
      </c>
      <c r="T448" s="7">
        <f>($I448='Team Results'!$L$4)+0</f>
        <v>0</v>
      </c>
      <c r="U448" s="7">
        <f t="shared" si="66"/>
        <v>0</v>
      </c>
      <c r="V448" s="7">
        <f t="shared" si="67"/>
        <v>0</v>
      </c>
      <c r="W448" s="66">
        <f t="shared" si="68"/>
        <v>0</v>
      </c>
    </row>
    <row r="449" spans="1:52" ht="15">
      <c r="A449" s="5" t="str">
        <f t="shared" si="69"/>
        <v/>
      </c>
      <c r="B449" s="5" t="str">
        <f t="shared" si="70"/>
        <v/>
      </c>
      <c r="C449" s="5">
        <v>11</v>
      </c>
      <c r="D449" s="764"/>
      <c r="F449" s="529"/>
      <c r="G449" s="539">
        <f>IF('Form - Part 1'!$D$22="Yes",1,0)</f>
        <v>0</v>
      </c>
      <c r="H449" s="527">
        <v>34</v>
      </c>
      <c r="I449" s="561"/>
      <c r="J449" s="562"/>
      <c r="K449" s="567"/>
      <c r="L449" s="564"/>
      <c r="M449" s="563"/>
      <c r="N449" s="568"/>
      <c r="O449" s="570"/>
      <c r="P449" s="671">
        <f t="shared" si="62"/>
        <v>0</v>
      </c>
      <c r="Q449" s="63">
        <f t="shared" si="63"/>
        <v>0</v>
      </c>
      <c r="R449" s="62">
        <f t="shared" si="64"/>
        <v>0</v>
      </c>
      <c r="S449" s="66">
        <f t="shared" si="65"/>
        <v>0</v>
      </c>
      <c r="T449" s="7">
        <f>($I449='Team Results'!$L$4)+0</f>
        <v>0</v>
      </c>
      <c r="U449" s="7">
        <f t="shared" si="66"/>
        <v>0</v>
      </c>
      <c r="V449" s="7">
        <f t="shared" si="67"/>
        <v>0</v>
      </c>
      <c r="W449" s="66">
        <f t="shared" si="68"/>
        <v>0</v>
      </c>
    </row>
    <row r="450" spans="1:52" ht="15">
      <c r="A450" s="5" t="str">
        <f t="shared" si="69"/>
        <v/>
      </c>
      <c r="B450" s="5" t="str">
        <f t="shared" si="70"/>
        <v/>
      </c>
      <c r="C450" s="5">
        <v>11</v>
      </c>
      <c r="D450" s="764"/>
      <c r="F450" s="529"/>
      <c r="G450" s="539">
        <f>IF('Form - Part 1'!$D$22="Yes",1,0)</f>
        <v>0</v>
      </c>
      <c r="H450" s="527">
        <v>35</v>
      </c>
      <c r="I450" s="561"/>
      <c r="J450" s="562"/>
      <c r="K450" s="567"/>
      <c r="L450" s="564"/>
      <c r="M450" s="563"/>
      <c r="N450" s="568"/>
      <c r="O450" s="570"/>
      <c r="P450" s="671">
        <f t="shared" si="62"/>
        <v>0</v>
      </c>
      <c r="Q450" s="63">
        <f t="shared" si="63"/>
        <v>0</v>
      </c>
      <c r="R450" s="62">
        <f t="shared" si="64"/>
        <v>0</v>
      </c>
      <c r="S450" s="66">
        <f t="shared" si="65"/>
        <v>0</v>
      </c>
      <c r="T450" s="7">
        <f>($I450='Team Results'!$L$4)+0</f>
        <v>0</v>
      </c>
      <c r="U450" s="7">
        <f t="shared" si="66"/>
        <v>0</v>
      </c>
      <c r="V450" s="7">
        <f t="shared" si="67"/>
        <v>0</v>
      </c>
      <c r="W450" s="66">
        <f t="shared" si="68"/>
        <v>0</v>
      </c>
    </row>
    <row r="451" spans="1:52" ht="15">
      <c r="A451" s="5" t="str">
        <f t="shared" si="69"/>
        <v/>
      </c>
      <c r="B451" s="5" t="str">
        <f t="shared" si="70"/>
        <v/>
      </c>
      <c r="C451" s="5">
        <v>11</v>
      </c>
      <c r="D451" s="764"/>
      <c r="F451" s="529"/>
      <c r="G451" s="539">
        <f>IF('Form - Part 1'!$D$22="Yes",1,0)</f>
        <v>0</v>
      </c>
      <c r="H451" s="527">
        <v>36</v>
      </c>
      <c r="I451" s="561"/>
      <c r="J451" s="562"/>
      <c r="K451" s="567"/>
      <c r="L451" s="564"/>
      <c r="M451" s="563"/>
      <c r="N451" s="568"/>
      <c r="O451" s="570"/>
      <c r="P451" s="671">
        <f t="shared" si="62"/>
        <v>0</v>
      </c>
      <c r="Q451" s="63">
        <f t="shared" si="63"/>
        <v>0</v>
      </c>
      <c r="R451" s="62">
        <f t="shared" si="64"/>
        <v>0</v>
      </c>
      <c r="S451" s="66">
        <f t="shared" si="65"/>
        <v>0</v>
      </c>
      <c r="T451" s="7">
        <f>($I451='Team Results'!$L$4)+0</f>
        <v>0</v>
      </c>
      <c r="U451" s="7">
        <f t="shared" si="66"/>
        <v>0</v>
      </c>
      <c r="V451" s="7">
        <f t="shared" si="67"/>
        <v>0</v>
      </c>
      <c r="W451" s="66">
        <f t="shared" si="68"/>
        <v>0</v>
      </c>
    </row>
    <row r="452" spans="1:52" ht="15">
      <c r="A452" s="5" t="str">
        <f t="shared" si="69"/>
        <v/>
      </c>
      <c r="B452" s="5" t="str">
        <f t="shared" si="70"/>
        <v/>
      </c>
      <c r="C452" s="5">
        <v>11</v>
      </c>
      <c r="D452" s="764"/>
      <c r="F452" s="529"/>
      <c r="G452" s="539">
        <f>IF('Form - Part 1'!$D$22="Yes",1,0)</f>
        <v>0</v>
      </c>
      <c r="H452" s="527">
        <v>37</v>
      </c>
      <c r="I452" s="561"/>
      <c r="J452" s="562"/>
      <c r="K452" s="567"/>
      <c r="L452" s="564"/>
      <c r="M452" s="563"/>
      <c r="N452" s="568"/>
      <c r="O452" s="570"/>
      <c r="P452" s="671">
        <f t="shared" si="62"/>
        <v>0</v>
      </c>
      <c r="Q452" s="63">
        <f t="shared" si="63"/>
        <v>0</v>
      </c>
      <c r="R452" s="62">
        <f t="shared" si="64"/>
        <v>0</v>
      </c>
      <c r="S452" s="66">
        <f t="shared" si="65"/>
        <v>0</v>
      </c>
      <c r="T452" s="7">
        <f>($I452='Team Results'!$L$4)+0</f>
        <v>0</v>
      </c>
      <c r="U452" s="7">
        <f t="shared" si="66"/>
        <v>0</v>
      </c>
      <c r="V452" s="7">
        <f t="shared" si="67"/>
        <v>0</v>
      </c>
      <c r="W452" s="66">
        <f t="shared" si="68"/>
        <v>0</v>
      </c>
    </row>
    <row r="453" spans="1:52" ht="15">
      <c r="A453" s="5" t="str">
        <f t="shared" si="69"/>
        <v/>
      </c>
      <c r="B453" s="5" t="str">
        <f t="shared" si="70"/>
        <v/>
      </c>
      <c r="C453" s="5">
        <v>11</v>
      </c>
      <c r="D453" s="764"/>
      <c r="F453" s="529"/>
      <c r="G453" s="539">
        <f>IF('Form - Part 1'!$D$22="Yes",1,0)</f>
        <v>0</v>
      </c>
      <c r="H453" s="527">
        <v>38</v>
      </c>
      <c r="I453" s="561"/>
      <c r="J453" s="562"/>
      <c r="K453" s="567"/>
      <c r="L453" s="564"/>
      <c r="M453" s="563"/>
      <c r="N453" s="568"/>
      <c r="O453" s="570"/>
      <c r="P453" s="671">
        <f t="shared" si="62"/>
        <v>0</v>
      </c>
      <c r="Q453" s="63">
        <f t="shared" si="63"/>
        <v>0</v>
      </c>
      <c r="R453" s="62">
        <f t="shared" si="64"/>
        <v>0</v>
      </c>
      <c r="S453" s="66">
        <f t="shared" si="65"/>
        <v>0</v>
      </c>
      <c r="T453" s="7">
        <f>($I453='Team Results'!$L$4)+0</f>
        <v>0</v>
      </c>
      <c r="U453" s="7">
        <f t="shared" si="66"/>
        <v>0</v>
      </c>
      <c r="V453" s="7">
        <f t="shared" si="67"/>
        <v>0</v>
      </c>
      <c r="W453" s="66">
        <f t="shared" si="68"/>
        <v>0</v>
      </c>
    </row>
    <row r="454" spans="1:52" ht="15">
      <c r="A454" s="5" t="str">
        <f t="shared" si="69"/>
        <v/>
      </c>
      <c r="B454" s="5" t="str">
        <f t="shared" si="70"/>
        <v/>
      </c>
      <c r="C454" s="5">
        <v>11</v>
      </c>
      <c r="D454" s="764"/>
      <c r="F454" s="529"/>
      <c r="G454" s="539">
        <f>IF('Form - Part 1'!$D$22="Yes",1,0)</f>
        <v>0</v>
      </c>
      <c r="H454" s="527">
        <v>39</v>
      </c>
      <c r="I454" s="561"/>
      <c r="J454" s="562"/>
      <c r="K454" s="563"/>
      <c r="L454" s="564"/>
      <c r="M454" s="563"/>
      <c r="N454" s="565"/>
      <c r="O454" s="570"/>
      <c r="P454" s="671">
        <f t="shared" si="62"/>
        <v>0</v>
      </c>
      <c r="Q454" s="63">
        <f t="shared" si="63"/>
        <v>0</v>
      </c>
      <c r="R454" s="62">
        <f t="shared" si="64"/>
        <v>0</v>
      </c>
      <c r="S454" s="66">
        <f t="shared" si="65"/>
        <v>0</v>
      </c>
      <c r="T454" s="7">
        <f>($I454='Team Results'!$L$4)+0</f>
        <v>0</v>
      </c>
      <c r="U454" s="7">
        <f t="shared" si="66"/>
        <v>0</v>
      </c>
      <c r="V454" s="7">
        <f t="shared" si="67"/>
        <v>0</v>
      </c>
      <c r="W454" s="66">
        <f t="shared" si="68"/>
        <v>0</v>
      </c>
    </row>
    <row r="455" spans="1:52" s="5" customFormat="1" ht="15">
      <c r="A455" s="5" t="str">
        <f t="shared" si="69"/>
        <v/>
      </c>
      <c r="B455" s="5" t="str">
        <f t="shared" si="70"/>
        <v/>
      </c>
      <c r="C455" s="5">
        <v>11</v>
      </c>
      <c r="D455" s="765"/>
      <c r="E455" s="536"/>
      <c r="F455" s="529"/>
      <c r="G455" s="539">
        <f>IF('Form - Part 1'!$D$22="Yes",1,0)</f>
        <v>0</v>
      </c>
      <c r="H455" s="537">
        <v>40</v>
      </c>
      <c r="I455" s="579"/>
      <c r="J455" s="580"/>
      <c r="K455" s="583"/>
      <c r="L455" s="582"/>
      <c r="M455" s="583"/>
      <c r="N455" s="584"/>
      <c r="O455" s="585"/>
      <c r="P455" s="671">
        <f t="shared" ref="P455:P518" si="71">COUNTA(J455:N455)</f>
        <v>0</v>
      </c>
      <c r="Q455" s="63">
        <f t="shared" ref="Q455:Q518" si="72">COUNTIF(J455:N455,"Yes")</f>
        <v>0</v>
      </c>
      <c r="R455" s="62">
        <f t="shared" ref="R455:R518" si="73">IF(Q455 =5, 1,0)</f>
        <v>0</v>
      </c>
      <c r="S455" s="66">
        <f t="shared" ref="S455:S518" si="74">IF(G455+P455&gt;1,1,0)</f>
        <v>0</v>
      </c>
      <c r="T455" s="7">
        <f>($I455='Team Results'!$L$4)+0</f>
        <v>0</v>
      </c>
      <c r="U455" s="7">
        <f t="shared" ref="U455:U518" si="75">IF(T455=1,Q455,0)</f>
        <v>0</v>
      </c>
      <c r="V455" s="7">
        <f t="shared" ref="V455:V518" si="76">IF(T455=1,R455,0)</f>
        <v>0</v>
      </c>
      <c r="W455" s="66">
        <f t="shared" ref="W455:W518" si="77">IF(T455=1,S455,0)</f>
        <v>0</v>
      </c>
      <c r="X455" s="62"/>
      <c r="Y455" s="62"/>
      <c r="Z455" s="62"/>
      <c r="AA455" s="62"/>
      <c r="AB455" s="62"/>
      <c r="AC455" s="62"/>
      <c r="AD455" s="62"/>
      <c r="AE455" s="62"/>
      <c r="AF455" s="62"/>
      <c r="AG455" s="62"/>
      <c r="AH455" s="62"/>
      <c r="AI455" s="62"/>
      <c r="AJ455" s="62"/>
      <c r="AK455" s="62"/>
      <c r="AL455" s="62"/>
      <c r="AM455" s="62"/>
      <c r="AN455" s="62"/>
      <c r="AO455" s="62"/>
      <c r="AP455" s="62"/>
      <c r="AQ455" s="62"/>
      <c r="AR455" s="62"/>
      <c r="AS455" s="62"/>
      <c r="AT455" s="62"/>
      <c r="AU455" s="62"/>
      <c r="AV455" s="62"/>
      <c r="AW455" s="62"/>
      <c r="AX455" s="62"/>
      <c r="AY455" s="62"/>
      <c r="AZ455" s="62"/>
    </row>
    <row r="456" spans="1:52" s="241" customFormat="1">
      <c r="D456" s="298"/>
      <c r="E456" s="299"/>
      <c r="F456" s="300"/>
      <c r="G456" s="300"/>
      <c r="I456" s="242"/>
      <c r="J456" s="242"/>
      <c r="K456" s="242"/>
      <c r="L456" s="242"/>
      <c r="M456" s="242"/>
      <c r="N456" s="242"/>
      <c r="O456" s="243"/>
      <c r="P456" s="671">
        <f t="shared" si="71"/>
        <v>0</v>
      </c>
      <c r="Q456" s="63">
        <f t="shared" si="72"/>
        <v>0</v>
      </c>
      <c r="R456" s="62">
        <f t="shared" si="73"/>
        <v>0</v>
      </c>
      <c r="S456" s="66">
        <f t="shared" si="74"/>
        <v>0</v>
      </c>
      <c r="T456" s="7">
        <f>($I456='Team Results'!$L$4)+0</f>
        <v>0</v>
      </c>
      <c r="U456" s="7">
        <f t="shared" si="75"/>
        <v>0</v>
      </c>
      <c r="V456" s="7">
        <f t="shared" si="76"/>
        <v>0</v>
      </c>
      <c r="W456" s="66">
        <f t="shared" si="77"/>
        <v>0</v>
      </c>
    </row>
    <row r="457" spans="1:52" ht="15">
      <c r="A457" s="5" t="str">
        <f>IF(ISERROR(MONTH($E$457)),"",MONTH($E$457))</f>
        <v/>
      </c>
      <c r="B457" s="5" t="str">
        <f>IF(ISERROR(WEEKNUM($E$457)),"",WEEKNUM($E$457))</f>
        <v/>
      </c>
      <c r="C457" s="5">
        <v>12</v>
      </c>
      <c r="D457" s="763">
        <v>12</v>
      </c>
      <c r="E457" s="538" t="str">
        <f>IF(ISBLANK('Form - Part 1'!B23),"",'Form - Part 1'!B23)</f>
        <v/>
      </c>
      <c r="F457" s="539" t="str">
        <f>IF(ISBLANK('Form - Part 1'!C23),"0",'Form - Part 1'!C23)</f>
        <v>0</v>
      </c>
      <c r="G457" s="539">
        <f>IF('Form - Part 1'!$D$23="Yes",1,0)</f>
        <v>0</v>
      </c>
      <c r="H457" s="540">
        <v>1</v>
      </c>
      <c r="I457" s="586"/>
      <c r="J457" s="587"/>
      <c r="K457" s="588"/>
      <c r="L457" s="589"/>
      <c r="M457" s="588"/>
      <c r="N457" s="590"/>
      <c r="O457" s="591"/>
      <c r="P457" s="671">
        <f t="shared" si="71"/>
        <v>0</v>
      </c>
      <c r="Q457" s="63">
        <f t="shared" si="72"/>
        <v>0</v>
      </c>
      <c r="R457" s="62">
        <f t="shared" si="73"/>
        <v>0</v>
      </c>
      <c r="S457" s="66">
        <f t="shared" si="74"/>
        <v>0</v>
      </c>
      <c r="T457" s="7">
        <f>($I457='Team Results'!$L$4)+0</f>
        <v>0</v>
      </c>
      <c r="U457" s="7">
        <f t="shared" si="75"/>
        <v>0</v>
      </c>
      <c r="V457" s="7">
        <f t="shared" si="76"/>
        <v>0</v>
      </c>
      <c r="W457" s="66">
        <f t="shared" si="77"/>
        <v>0</v>
      </c>
    </row>
    <row r="458" spans="1:52" ht="15">
      <c r="A458" s="5" t="str">
        <f t="shared" ref="A458:A496" si="78">IF(ISERROR(MONTH($E$457)),"",MONTH($E$457))</f>
        <v/>
      </c>
      <c r="B458" s="5" t="str">
        <f t="shared" ref="B458:B496" si="79">IF(ISERROR(WEEKNUM($E$457)),"",WEEKNUM($E$457))</f>
        <v/>
      </c>
      <c r="C458" s="5">
        <v>12</v>
      </c>
      <c r="D458" s="764"/>
      <c r="F458" s="529"/>
      <c r="G458" s="539">
        <f>IF('Form - Part 1'!$D$23="Yes",1,0)</f>
        <v>0</v>
      </c>
      <c r="H458" s="527">
        <v>2</v>
      </c>
      <c r="I458" s="561"/>
      <c r="J458" s="562"/>
      <c r="K458" s="567"/>
      <c r="L458" s="564"/>
      <c r="M458" s="563"/>
      <c r="N458" s="568"/>
      <c r="O458" s="570"/>
      <c r="P458" s="671">
        <f t="shared" si="71"/>
        <v>0</v>
      </c>
      <c r="Q458" s="63">
        <f t="shared" si="72"/>
        <v>0</v>
      </c>
      <c r="R458" s="62">
        <f t="shared" si="73"/>
        <v>0</v>
      </c>
      <c r="S458" s="66">
        <f t="shared" si="74"/>
        <v>0</v>
      </c>
      <c r="T458" s="7">
        <f>($I458='Team Results'!$L$4)+0</f>
        <v>0</v>
      </c>
      <c r="U458" s="7">
        <f t="shared" si="75"/>
        <v>0</v>
      </c>
      <c r="V458" s="7">
        <f t="shared" si="76"/>
        <v>0</v>
      </c>
      <c r="W458" s="66">
        <f t="shared" si="77"/>
        <v>0</v>
      </c>
    </row>
    <row r="459" spans="1:52" ht="15">
      <c r="A459" s="5" t="str">
        <f t="shared" si="78"/>
        <v/>
      </c>
      <c r="B459" s="5" t="str">
        <f t="shared" si="79"/>
        <v/>
      </c>
      <c r="C459" s="5">
        <v>12</v>
      </c>
      <c r="D459" s="764"/>
      <c r="F459" s="529"/>
      <c r="G459" s="539">
        <f>IF('Form - Part 1'!$D$23="Yes",1,0)</f>
        <v>0</v>
      </c>
      <c r="H459" s="527">
        <v>3</v>
      </c>
      <c r="I459" s="561"/>
      <c r="J459" s="562"/>
      <c r="K459" s="567"/>
      <c r="L459" s="564"/>
      <c r="M459" s="563"/>
      <c r="N459" s="568"/>
      <c r="O459" s="570"/>
      <c r="P459" s="671">
        <f t="shared" si="71"/>
        <v>0</v>
      </c>
      <c r="Q459" s="63">
        <f t="shared" si="72"/>
        <v>0</v>
      </c>
      <c r="R459" s="62">
        <f t="shared" si="73"/>
        <v>0</v>
      </c>
      <c r="S459" s="66">
        <f t="shared" si="74"/>
        <v>0</v>
      </c>
      <c r="T459" s="7">
        <f>($I459='Team Results'!$L$4)+0</f>
        <v>0</v>
      </c>
      <c r="U459" s="7">
        <f t="shared" si="75"/>
        <v>0</v>
      </c>
      <c r="V459" s="7">
        <f t="shared" si="76"/>
        <v>0</v>
      </c>
      <c r="W459" s="66">
        <f t="shared" si="77"/>
        <v>0</v>
      </c>
    </row>
    <row r="460" spans="1:52" ht="15">
      <c r="A460" s="5" t="str">
        <f t="shared" si="78"/>
        <v/>
      </c>
      <c r="B460" s="5" t="str">
        <f t="shared" si="79"/>
        <v/>
      </c>
      <c r="C460" s="5">
        <v>12</v>
      </c>
      <c r="D460" s="764"/>
      <c r="F460" s="529"/>
      <c r="G460" s="539">
        <f>IF('Form - Part 1'!$D$23="Yes",1,0)</f>
        <v>0</v>
      </c>
      <c r="H460" s="527">
        <v>4</v>
      </c>
      <c r="I460" s="561"/>
      <c r="J460" s="562"/>
      <c r="K460" s="563"/>
      <c r="L460" s="564"/>
      <c r="M460" s="563"/>
      <c r="N460" s="565"/>
      <c r="O460" s="570"/>
      <c r="P460" s="671">
        <f t="shared" si="71"/>
        <v>0</v>
      </c>
      <c r="Q460" s="63">
        <f t="shared" si="72"/>
        <v>0</v>
      </c>
      <c r="R460" s="62">
        <f t="shared" si="73"/>
        <v>0</v>
      </c>
      <c r="S460" s="66">
        <f t="shared" si="74"/>
        <v>0</v>
      </c>
      <c r="T460" s="7">
        <f>($I460='Team Results'!$L$4)+0</f>
        <v>0</v>
      </c>
      <c r="U460" s="7">
        <f t="shared" si="75"/>
        <v>0</v>
      </c>
      <c r="V460" s="7">
        <f t="shared" si="76"/>
        <v>0</v>
      </c>
      <c r="W460" s="66">
        <f t="shared" si="77"/>
        <v>0</v>
      </c>
    </row>
    <row r="461" spans="1:52" ht="15">
      <c r="A461" s="5" t="str">
        <f t="shared" si="78"/>
        <v/>
      </c>
      <c r="B461" s="5" t="str">
        <f t="shared" si="79"/>
        <v/>
      </c>
      <c r="C461" s="5">
        <v>12</v>
      </c>
      <c r="D461" s="764"/>
      <c r="F461" s="529"/>
      <c r="G461" s="539">
        <f>IF('Form - Part 1'!$D$23="Yes",1,0)</f>
        <v>0</v>
      </c>
      <c r="H461" s="527">
        <v>5</v>
      </c>
      <c r="I461" s="561"/>
      <c r="J461" s="562"/>
      <c r="K461" s="563"/>
      <c r="L461" s="564"/>
      <c r="M461" s="563"/>
      <c r="N461" s="565"/>
      <c r="O461" s="570"/>
      <c r="P461" s="671">
        <f t="shared" si="71"/>
        <v>0</v>
      </c>
      <c r="Q461" s="63">
        <f t="shared" si="72"/>
        <v>0</v>
      </c>
      <c r="R461" s="62">
        <f t="shared" si="73"/>
        <v>0</v>
      </c>
      <c r="S461" s="66">
        <f t="shared" si="74"/>
        <v>0</v>
      </c>
      <c r="T461" s="7">
        <f>($I461='Team Results'!$L$4)+0</f>
        <v>0</v>
      </c>
      <c r="U461" s="7">
        <f t="shared" si="75"/>
        <v>0</v>
      </c>
      <c r="V461" s="7">
        <f t="shared" si="76"/>
        <v>0</v>
      </c>
      <c r="W461" s="66">
        <f t="shared" si="77"/>
        <v>0</v>
      </c>
    </row>
    <row r="462" spans="1:52" ht="15">
      <c r="A462" s="5" t="str">
        <f t="shared" si="78"/>
        <v/>
      </c>
      <c r="B462" s="5" t="str">
        <f t="shared" si="79"/>
        <v/>
      </c>
      <c r="C462" s="5">
        <v>12</v>
      </c>
      <c r="D462" s="764"/>
      <c r="F462" s="529"/>
      <c r="G462" s="539">
        <f>IF('Form - Part 1'!$D$23="Yes",1,0)</f>
        <v>0</v>
      </c>
      <c r="H462" s="527">
        <v>6</v>
      </c>
      <c r="I462" s="561"/>
      <c r="J462" s="562"/>
      <c r="K462" s="563"/>
      <c r="L462" s="564"/>
      <c r="M462" s="563"/>
      <c r="N462" s="565"/>
      <c r="O462" s="570"/>
      <c r="P462" s="671">
        <f t="shared" si="71"/>
        <v>0</v>
      </c>
      <c r="Q462" s="63">
        <f t="shared" si="72"/>
        <v>0</v>
      </c>
      <c r="R462" s="62">
        <f t="shared" si="73"/>
        <v>0</v>
      </c>
      <c r="S462" s="66">
        <f t="shared" si="74"/>
        <v>0</v>
      </c>
      <c r="T462" s="7">
        <f>($I462='Team Results'!$L$4)+0</f>
        <v>0</v>
      </c>
      <c r="U462" s="7">
        <f t="shared" si="75"/>
        <v>0</v>
      </c>
      <c r="V462" s="7">
        <f t="shared" si="76"/>
        <v>0</v>
      </c>
      <c r="W462" s="66">
        <f t="shared" si="77"/>
        <v>0</v>
      </c>
    </row>
    <row r="463" spans="1:52" ht="15">
      <c r="A463" s="5" t="str">
        <f t="shared" si="78"/>
        <v/>
      </c>
      <c r="B463" s="5" t="str">
        <f t="shared" si="79"/>
        <v/>
      </c>
      <c r="C463" s="5">
        <v>12</v>
      </c>
      <c r="D463" s="764"/>
      <c r="F463" s="529"/>
      <c r="G463" s="539">
        <f>IF('Form - Part 1'!$D$23="Yes",1,0)</f>
        <v>0</v>
      </c>
      <c r="H463" s="527">
        <v>7</v>
      </c>
      <c r="I463" s="561"/>
      <c r="J463" s="562"/>
      <c r="K463" s="567"/>
      <c r="L463" s="564"/>
      <c r="M463" s="563"/>
      <c r="N463" s="568"/>
      <c r="O463" s="570"/>
      <c r="P463" s="671">
        <f t="shared" si="71"/>
        <v>0</v>
      </c>
      <c r="Q463" s="63">
        <f t="shared" si="72"/>
        <v>0</v>
      </c>
      <c r="R463" s="62">
        <f t="shared" si="73"/>
        <v>0</v>
      </c>
      <c r="S463" s="66">
        <f t="shared" si="74"/>
        <v>0</v>
      </c>
      <c r="T463" s="7">
        <f>($I463='Team Results'!$L$4)+0</f>
        <v>0</v>
      </c>
      <c r="U463" s="7">
        <f t="shared" si="75"/>
        <v>0</v>
      </c>
      <c r="V463" s="7">
        <f t="shared" si="76"/>
        <v>0</v>
      </c>
      <c r="W463" s="66">
        <f t="shared" si="77"/>
        <v>0</v>
      </c>
    </row>
    <row r="464" spans="1:52" ht="15">
      <c r="A464" s="5" t="str">
        <f t="shared" si="78"/>
        <v/>
      </c>
      <c r="B464" s="5" t="str">
        <f t="shared" si="79"/>
        <v/>
      </c>
      <c r="C464" s="5">
        <v>12</v>
      </c>
      <c r="D464" s="764"/>
      <c r="F464" s="529"/>
      <c r="G464" s="539">
        <f>IF('Form - Part 1'!$D$23="Yes",1,0)</f>
        <v>0</v>
      </c>
      <c r="H464" s="527">
        <v>8</v>
      </c>
      <c r="I464" s="561"/>
      <c r="J464" s="562"/>
      <c r="K464" s="567"/>
      <c r="L464" s="564"/>
      <c r="M464" s="563"/>
      <c r="N464" s="568"/>
      <c r="O464" s="570"/>
      <c r="P464" s="671">
        <f t="shared" si="71"/>
        <v>0</v>
      </c>
      <c r="Q464" s="63">
        <f t="shared" si="72"/>
        <v>0</v>
      </c>
      <c r="R464" s="62">
        <f t="shared" si="73"/>
        <v>0</v>
      </c>
      <c r="S464" s="66">
        <f t="shared" si="74"/>
        <v>0</v>
      </c>
      <c r="T464" s="7">
        <f>($I464='Team Results'!$L$4)+0</f>
        <v>0</v>
      </c>
      <c r="U464" s="7">
        <f t="shared" si="75"/>
        <v>0</v>
      </c>
      <c r="V464" s="7">
        <f t="shared" si="76"/>
        <v>0</v>
      </c>
      <c r="W464" s="66">
        <f t="shared" si="77"/>
        <v>0</v>
      </c>
    </row>
    <row r="465" spans="1:23" ht="15">
      <c r="A465" s="5" t="str">
        <f t="shared" si="78"/>
        <v/>
      </c>
      <c r="B465" s="5" t="str">
        <f t="shared" si="79"/>
        <v/>
      </c>
      <c r="C465" s="5">
        <v>12</v>
      </c>
      <c r="D465" s="764"/>
      <c r="F465" s="529"/>
      <c r="G465" s="539">
        <f>IF('Form - Part 1'!$D$23="Yes",1,0)</f>
        <v>0</v>
      </c>
      <c r="H465" s="527">
        <v>9</v>
      </c>
      <c r="I465" s="561"/>
      <c r="J465" s="562"/>
      <c r="K465" s="563"/>
      <c r="L465" s="564"/>
      <c r="M465" s="563"/>
      <c r="N465" s="565"/>
      <c r="O465" s="570"/>
      <c r="P465" s="671">
        <f t="shared" si="71"/>
        <v>0</v>
      </c>
      <c r="Q465" s="63">
        <f t="shared" si="72"/>
        <v>0</v>
      </c>
      <c r="R465" s="62">
        <f t="shared" si="73"/>
        <v>0</v>
      </c>
      <c r="S465" s="66">
        <f t="shared" si="74"/>
        <v>0</v>
      </c>
      <c r="T465" s="7">
        <f>($I465='Team Results'!$L$4)+0</f>
        <v>0</v>
      </c>
      <c r="U465" s="7">
        <f t="shared" si="75"/>
        <v>0</v>
      </c>
      <c r="V465" s="7">
        <f t="shared" si="76"/>
        <v>0</v>
      </c>
      <c r="W465" s="66">
        <f t="shared" si="77"/>
        <v>0</v>
      </c>
    </row>
    <row r="466" spans="1:23" ht="15">
      <c r="A466" s="5" t="str">
        <f t="shared" si="78"/>
        <v/>
      </c>
      <c r="B466" s="5" t="str">
        <f t="shared" si="79"/>
        <v/>
      </c>
      <c r="C466" s="5">
        <v>12</v>
      </c>
      <c r="D466" s="764"/>
      <c r="F466" s="529"/>
      <c r="G466" s="539">
        <f>IF('Form - Part 1'!$D$23="Yes",1,0)</f>
        <v>0</v>
      </c>
      <c r="H466" s="527">
        <v>10</v>
      </c>
      <c r="I466" s="561"/>
      <c r="J466" s="562"/>
      <c r="K466" s="567"/>
      <c r="L466" s="564"/>
      <c r="M466" s="563"/>
      <c r="N466" s="568"/>
      <c r="O466" s="570"/>
      <c r="P466" s="671">
        <f t="shared" si="71"/>
        <v>0</v>
      </c>
      <c r="Q466" s="63">
        <f t="shared" si="72"/>
        <v>0</v>
      </c>
      <c r="R466" s="62">
        <f t="shared" si="73"/>
        <v>0</v>
      </c>
      <c r="S466" s="66">
        <f t="shared" si="74"/>
        <v>0</v>
      </c>
      <c r="T466" s="7">
        <f>($I466='Team Results'!$L$4)+0</f>
        <v>0</v>
      </c>
      <c r="U466" s="7">
        <f t="shared" si="75"/>
        <v>0</v>
      </c>
      <c r="V466" s="7">
        <f t="shared" si="76"/>
        <v>0</v>
      </c>
      <c r="W466" s="66">
        <f t="shared" si="77"/>
        <v>0</v>
      </c>
    </row>
    <row r="467" spans="1:23" ht="15">
      <c r="A467" s="5" t="str">
        <f t="shared" si="78"/>
        <v/>
      </c>
      <c r="B467" s="5" t="str">
        <f t="shared" si="79"/>
        <v/>
      </c>
      <c r="C467" s="5">
        <v>12</v>
      </c>
      <c r="D467" s="764"/>
      <c r="F467" s="529"/>
      <c r="G467" s="539">
        <f>IF('Form - Part 1'!$D$23="Yes",1,0)</f>
        <v>0</v>
      </c>
      <c r="H467" s="527">
        <v>11</v>
      </c>
      <c r="I467" s="561"/>
      <c r="J467" s="562"/>
      <c r="K467" s="563"/>
      <c r="L467" s="564"/>
      <c r="M467" s="563"/>
      <c r="N467" s="565"/>
      <c r="O467" s="570"/>
      <c r="P467" s="671">
        <f t="shared" si="71"/>
        <v>0</v>
      </c>
      <c r="Q467" s="63">
        <f t="shared" si="72"/>
        <v>0</v>
      </c>
      <c r="R467" s="62">
        <f t="shared" si="73"/>
        <v>0</v>
      </c>
      <c r="S467" s="66">
        <f t="shared" si="74"/>
        <v>0</v>
      </c>
      <c r="T467" s="7">
        <f>($I467='Team Results'!$L$4)+0</f>
        <v>0</v>
      </c>
      <c r="U467" s="7">
        <f t="shared" si="75"/>
        <v>0</v>
      </c>
      <c r="V467" s="7">
        <f t="shared" si="76"/>
        <v>0</v>
      </c>
      <c r="W467" s="66">
        <f t="shared" si="77"/>
        <v>0</v>
      </c>
    </row>
    <row r="468" spans="1:23" ht="15">
      <c r="A468" s="5" t="str">
        <f t="shared" si="78"/>
        <v/>
      </c>
      <c r="B468" s="5" t="str">
        <f t="shared" si="79"/>
        <v/>
      </c>
      <c r="C468" s="5">
        <v>12</v>
      </c>
      <c r="D468" s="764"/>
      <c r="F468" s="529"/>
      <c r="G468" s="539">
        <f>IF('Form - Part 1'!$D$23="Yes",1,0)</f>
        <v>0</v>
      </c>
      <c r="H468" s="527">
        <v>12</v>
      </c>
      <c r="I468" s="561"/>
      <c r="J468" s="562"/>
      <c r="K468" s="567"/>
      <c r="L468" s="564"/>
      <c r="M468" s="563"/>
      <c r="N468" s="568"/>
      <c r="O468" s="570"/>
      <c r="P468" s="671">
        <f t="shared" si="71"/>
        <v>0</v>
      </c>
      <c r="Q468" s="63">
        <f t="shared" si="72"/>
        <v>0</v>
      </c>
      <c r="R468" s="62">
        <f t="shared" si="73"/>
        <v>0</v>
      </c>
      <c r="S468" s="66">
        <f t="shared" si="74"/>
        <v>0</v>
      </c>
      <c r="T468" s="7">
        <f>($I468='Team Results'!$L$4)+0</f>
        <v>0</v>
      </c>
      <c r="U468" s="7">
        <f t="shared" si="75"/>
        <v>0</v>
      </c>
      <c r="V468" s="7">
        <f t="shared" si="76"/>
        <v>0</v>
      </c>
      <c r="W468" s="66">
        <f t="shared" si="77"/>
        <v>0</v>
      </c>
    </row>
    <row r="469" spans="1:23" ht="15">
      <c r="A469" s="5" t="str">
        <f t="shared" si="78"/>
        <v/>
      </c>
      <c r="B469" s="5" t="str">
        <f t="shared" si="79"/>
        <v/>
      </c>
      <c r="C469" s="5">
        <v>12</v>
      </c>
      <c r="D469" s="764"/>
      <c r="F469" s="529"/>
      <c r="G469" s="539">
        <f>IF('Form - Part 1'!$D$23="Yes",1,0)</f>
        <v>0</v>
      </c>
      <c r="H469" s="527">
        <v>13</v>
      </c>
      <c r="I469" s="561"/>
      <c r="J469" s="562"/>
      <c r="K469" s="567"/>
      <c r="L469" s="564"/>
      <c r="M469" s="563"/>
      <c r="N469" s="568"/>
      <c r="O469" s="570"/>
      <c r="P469" s="671">
        <f t="shared" si="71"/>
        <v>0</v>
      </c>
      <c r="Q469" s="63">
        <f t="shared" si="72"/>
        <v>0</v>
      </c>
      <c r="R469" s="62">
        <f t="shared" si="73"/>
        <v>0</v>
      </c>
      <c r="S469" s="66">
        <f t="shared" si="74"/>
        <v>0</v>
      </c>
      <c r="T469" s="7">
        <f>($I469='Team Results'!$L$4)+0</f>
        <v>0</v>
      </c>
      <c r="U469" s="7">
        <f t="shared" si="75"/>
        <v>0</v>
      </c>
      <c r="V469" s="7">
        <f t="shared" si="76"/>
        <v>0</v>
      </c>
      <c r="W469" s="66">
        <f t="shared" si="77"/>
        <v>0</v>
      </c>
    </row>
    <row r="470" spans="1:23" ht="15">
      <c r="A470" s="5" t="str">
        <f t="shared" si="78"/>
        <v/>
      </c>
      <c r="B470" s="5" t="str">
        <f t="shared" si="79"/>
        <v/>
      </c>
      <c r="C470" s="5">
        <v>12</v>
      </c>
      <c r="D470" s="764"/>
      <c r="F470" s="529"/>
      <c r="G470" s="539">
        <f>IF('Form - Part 1'!$D$23="Yes",1,0)</f>
        <v>0</v>
      </c>
      <c r="H470" s="527">
        <v>14</v>
      </c>
      <c r="I470" s="561"/>
      <c r="J470" s="562"/>
      <c r="K470" s="563"/>
      <c r="L470" s="564"/>
      <c r="M470" s="563"/>
      <c r="N470" s="565"/>
      <c r="O470" s="570"/>
      <c r="P470" s="671">
        <f t="shared" si="71"/>
        <v>0</v>
      </c>
      <c r="Q470" s="63">
        <f t="shared" si="72"/>
        <v>0</v>
      </c>
      <c r="R470" s="62">
        <f t="shared" si="73"/>
        <v>0</v>
      </c>
      <c r="S470" s="66">
        <f t="shared" si="74"/>
        <v>0</v>
      </c>
      <c r="T470" s="7">
        <f>($I470='Team Results'!$L$4)+0</f>
        <v>0</v>
      </c>
      <c r="U470" s="7">
        <f t="shared" si="75"/>
        <v>0</v>
      </c>
      <c r="V470" s="7">
        <f t="shared" si="76"/>
        <v>0</v>
      </c>
      <c r="W470" s="66">
        <f t="shared" si="77"/>
        <v>0</v>
      </c>
    </row>
    <row r="471" spans="1:23" ht="15">
      <c r="A471" s="5" t="str">
        <f t="shared" si="78"/>
        <v/>
      </c>
      <c r="B471" s="5" t="str">
        <f t="shared" si="79"/>
        <v/>
      </c>
      <c r="C471" s="5">
        <v>12</v>
      </c>
      <c r="D471" s="764"/>
      <c r="F471" s="529"/>
      <c r="G471" s="539">
        <f>IF('Form - Part 1'!$D$23="Yes",1,0)</f>
        <v>0</v>
      </c>
      <c r="H471" s="527">
        <v>15</v>
      </c>
      <c r="I471" s="561"/>
      <c r="J471" s="562"/>
      <c r="K471" s="563"/>
      <c r="L471" s="564"/>
      <c r="M471" s="563"/>
      <c r="N471" s="565"/>
      <c r="O471" s="570"/>
      <c r="P471" s="671">
        <f t="shared" si="71"/>
        <v>0</v>
      </c>
      <c r="Q471" s="63">
        <f t="shared" si="72"/>
        <v>0</v>
      </c>
      <c r="R471" s="62">
        <f t="shared" si="73"/>
        <v>0</v>
      </c>
      <c r="S471" s="66">
        <f t="shared" si="74"/>
        <v>0</v>
      </c>
      <c r="T471" s="7">
        <f>($I471='Team Results'!$L$4)+0</f>
        <v>0</v>
      </c>
      <c r="U471" s="7">
        <f t="shared" si="75"/>
        <v>0</v>
      </c>
      <c r="V471" s="7">
        <f t="shared" si="76"/>
        <v>0</v>
      </c>
      <c r="W471" s="66">
        <f t="shared" si="77"/>
        <v>0</v>
      </c>
    </row>
    <row r="472" spans="1:23" ht="15">
      <c r="A472" s="5" t="str">
        <f t="shared" si="78"/>
        <v/>
      </c>
      <c r="B472" s="5" t="str">
        <f t="shared" si="79"/>
        <v/>
      </c>
      <c r="C472" s="5">
        <v>12</v>
      </c>
      <c r="D472" s="764"/>
      <c r="F472" s="529"/>
      <c r="G472" s="539">
        <f>IF('Form - Part 1'!$D$23="Yes",1,0)</f>
        <v>0</v>
      </c>
      <c r="H472" s="527">
        <v>16</v>
      </c>
      <c r="I472" s="561"/>
      <c r="J472" s="562"/>
      <c r="K472" s="563"/>
      <c r="L472" s="564"/>
      <c r="M472" s="563"/>
      <c r="N472" s="565"/>
      <c r="O472" s="570"/>
      <c r="P472" s="671">
        <f t="shared" si="71"/>
        <v>0</v>
      </c>
      <c r="Q472" s="63">
        <f t="shared" si="72"/>
        <v>0</v>
      </c>
      <c r="R472" s="62">
        <f t="shared" si="73"/>
        <v>0</v>
      </c>
      <c r="S472" s="66">
        <f t="shared" si="74"/>
        <v>0</v>
      </c>
      <c r="T472" s="7">
        <f>($I472='Team Results'!$L$4)+0</f>
        <v>0</v>
      </c>
      <c r="U472" s="7">
        <f t="shared" si="75"/>
        <v>0</v>
      </c>
      <c r="V472" s="7">
        <f t="shared" si="76"/>
        <v>0</v>
      </c>
      <c r="W472" s="66">
        <f t="shared" si="77"/>
        <v>0</v>
      </c>
    </row>
    <row r="473" spans="1:23" ht="15">
      <c r="A473" s="5" t="str">
        <f t="shared" si="78"/>
        <v/>
      </c>
      <c r="B473" s="5" t="str">
        <f t="shared" si="79"/>
        <v/>
      </c>
      <c r="C473" s="5">
        <v>12</v>
      </c>
      <c r="D473" s="764"/>
      <c r="F473" s="529"/>
      <c r="G473" s="539">
        <f>IF('Form - Part 1'!$D$23="Yes",1,0)</f>
        <v>0</v>
      </c>
      <c r="H473" s="527">
        <v>17</v>
      </c>
      <c r="I473" s="561"/>
      <c r="J473" s="562"/>
      <c r="K473" s="567"/>
      <c r="L473" s="564"/>
      <c r="M473" s="563"/>
      <c r="N473" s="568"/>
      <c r="O473" s="570"/>
      <c r="P473" s="671">
        <f t="shared" si="71"/>
        <v>0</v>
      </c>
      <c r="Q473" s="63">
        <f t="shared" si="72"/>
        <v>0</v>
      </c>
      <c r="R473" s="62">
        <f t="shared" si="73"/>
        <v>0</v>
      </c>
      <c r="S473" s="66">
        <f t="shared" si="74"/>
        <v>0</v>
      </c>
      <c r="T473" s="7">
        <f>($I473='Team Results'!$L$4)+0</f>
        <v>0</v>
      </c>
      <c r="U473" s="7">
        <f t="shared" si="75"/>
        <v>0</v>
      </c>
      <c r="V473" s="7">
        <f t="shared" si="76"/>
        <v>0</v>
      </c>
      <c r="W473" s="66">
        <f t="shared" si="77"/>
        <v>0</v>
      </c>
    </row>
    <row r="474" spans="1:23" ht="15">
      <c r="A474" s="5" t="str">
        <f t="shared" si="78"/>
        <v/>
      </c>
      <c r="B474" s="5" t="str">
        <f t="shared" si="79"/>
        <v/>
      </c>
      <c r="C474" s="5">
        <v>12</v>
      </c>
      <c r="D474" s="764"/>
      <c r="F474" s="529"/>
      <c r="G474" s="539">
        <f>IF('Form - Part 1'!$D$23="Yes",1,0)</f>
        <v>0</v>
      </c>
      <c r="H474" s="527">
        <v>18</v>
      </c>
      <c r="I474" s="561"/>
      <c r="J474" s="562"/>
      <c r="K474" s="567"/>
      <c r="L474" s="564"/>
      <c r="M474" s="563"/>
      <c r="N474" s="568"/>
      <c r="O474" s="570"/>
      <c r="P474" s="671">
        <f t="shared" si="71"/>
        <v>0</v>
      </c>
      <c r="Q474" s="63">
        <f t="shared" si="72"/>
        <v>0</v>
      </c>
      <c r="R474" s="62">
        <f t="shared" si="73"/>
        <v>0</v>
      </c>
      <c r="S474" s="66">
        <f t="shared" si="74"/>
        <v>0</v>
      </c>
      <c r="T474" s="7">
        <f>($I474='Team Results'!$L$4)+0</f>
        <v>0</v>
      </c>
      <c r="U474" s="7">
        <f t="shared" si="75"/>
        <v>0</v>
      </c>
      <c r="V474" s="7">
        <f t="shared" si="76"/>
        <v>0</v>
      </c>
      <c r="W474" s="66">
        <f t="shared" si="77"/>
        <v>0</v>
      </c>
    </row>
    <row r="475" spans="1:23" ht="15">
      <c r="A475" s="5" t="str">
        <f t="shared" si="78"/>
        <v/>
      </c>
      <c r="B475" s="5" t="str">
        <f t="shared" si="79"/>
        <v/>
      </c>
      <c r="C475" s="5">
        <v>12</v>
      </c>
      <c r="D475" s="764"/>
      <c r="F475" s="529"/>
      <c r="G475" s="539">
        <f>IF('Form - Part 1'!$D$23="Yes",1,0)</f>
        <v>0</v>
      </c>
      <c r="H475" s="527">
        <v>19</v>
      </c>
      <c r="I475" s="561"/>
      <c r="J475" s="562"/>
      <c r="K475" s="567"/>
      <c r="L475" s="564"/>
      <c r="M475" s="563"/>
      <c r="N475" s="568"/>
      <c r="O475" s="570"/>
      <c r="P475" s="671">
        <f t="shared" si="71"/>
        <v>0</v>
      </c>
      <c r="Q475" s="63">
        <f t="shared" si="72"/>
        <v>0</v>
      </c>
      <c r="R475" s="62">
        <f t="shared" si="73"/>
        <v>0</v>
      </c>
      <c r="S475" s="66">
        <f t="shared" si="74"/>
        <v>0</v>
      </c>
      <c r="T475" s="7">
        <f>($I475='Team Results'!$L$4)+0</f>
        <v>0</v>
      </c>
      <c r="U475" s="7">
        <f t="shared" si="75"/>
        <v>0</v>
      </c>
      <c r="V475" s="7">
        <f t="shared" si="76"/>
        <v>0</v>
      </c>
      <c r="W475" s="66">
        <f t="shared" si="77"/>
        <v>0</v>
      </c>
    </row>
    <row r="476" spans="1:23" ht="15">
      <c r="A476" s="5" t="str">
        <f t="shared" si="78"/>
        <v/>
      </c>
      <c r="B476" s="5" t="str">
        <f t="shared" si="79"/>
        <v/>
      </c>
      <c r="C476" s="5">
        <v>12</v>
      </c>
      <c r="D476" s="764"/>
      <c r="F476" s="529"/>
      <c r="G476" s="539">
        <f>IF('Form - Part 1'!$D$23="Yes",1,0)</f>
        <v>0</v>
      </c>
      <c r="H476" s="527">
        <v>20</v>
      </c>
      <c r="I476" s="561"/>
      <c r="J476" s="562"/>
      <c r="K476" s="567"/>
      <c r="L476" s="564"/>
      <c r="M476" s="563"/>
      <c r="N476" s="568"/>
      <c r="O476" s="570"/>
      <c r="P476" s="671">
        <f t="shared" si="71"/>
        <v>0</v>
      </c>
      <c r="Q476" s="63">
        <f t="shared" si="72"/>
        <v>0</v>
      </c>
      <c r="R476" s="62">
        <f t="shared" si="73"/>
        <v>0</v>
      </c>
      <c r="S476" s="66">
        <f t="shared" si="74"/>
        <v>0</v>
      </c>
      <c r="T476" s="7">
        <f>($I476='Team Results'!$L$4)+0</f>
        <v>0</v>
      </c>
      <c r="U476" s="7">
        <f t="shared" si="75"/>
        <v>0</v>
      </c>
      <c r="V476" s="7">
        <f t="shared" si="76"/>
        <v>0</v>
      </c>
      <c r="W476" s="66">
        <f t="shared" si="77"/>
        <v>0</v>
      </c>
    </row>
    <row r="477" spans="1:23" ht="15">
      <c r="A477" s="5" t="str">
        <f t="shared" si="78"/>
        <v/>
      </c>
      <c r="B477" s="5" t="str">
        <f t="shared" si="79"/>
        <v/>
      </c>
      <c r="C477" s="5">
        <v>12</v>
      </c>
      <c r="D477" s="764"/>
      <c r="F477" s="529"/>
      <c r="G477" s="539">
        <f>IF('Form - Part 1'!$D$23="Yes",1,0)</f>
        <v>0</v>
      </c>
      <c r="H477" s="527">
        <v>21</v>
      </c>
      <c r="I477" s="561"/>
      <c r="J477" s="562"/>
      <c r="K477" s="567"/>
      <c r="L477" s="564"/>
      <c r="M477" s="563"/>
      <c r="N477" s="568"/>
      <c r="O477" s="570"/>
      <c r="P477" s="671">
        <f t="shared" si="71"/>
        <v>0</v>
      </c>
      <c r="Q477" s="63">
        <f t="shared" si="72"/>
        <v>0</v>
      </c>
      <c r="R477" s="62">
        <f t="shared" si="73"/>
        <v>0</v>
      </c>
      <c r="S477" s="66">
        <f t="shared" si="74"/>
        <v>0</v>
      </c>
      <c r="T477" s="7">
        <f>($I477='Team Results'!$L$4)+0</f>
        <v>0</v>
      </c>
      <c r="U477" s="7">
        <f t="shared" si="75"/>
        <v>0</v>
      </c>
      <c r="V477" s="7">
        <f t="shared" si="76"/>
        <v>0</v>
      </c>
      <c r="W477" s="66">
        <f t="shared" si="77"/>
        <v>0</v>
      </c>
    </row>
    <row r="478" spans="1:23" ht="15">
      <c r="A478" s="5" t="str">
        <f t="shared" si="78"/>
        <v/>
      </c>
      <c r="B478" s="5" t="str">
        <f t="shared" si="79"/>
        <v/>
      </c>
      <c r="C478" s="5">
        <v>12</v>
      </c>
      <c r="D478" s="764"/>
      <c r="F478" s="529"/>
      <c r="G478" s="539">
        <f>IF('Form - Part 1'!$D$23="Yes",1,0)</f>
        <v>0</v>
      </c>
      <c r="H478" s="527">
        <v>22</v>
      </c>
      <c r="I478" s="561"/>
      <c r="J478" s="562"/>
      <c r="K478" s="567"/>
      <c r="L478" s="564"/>
      <c r="M478" s="563"/>
      <c r="N478" s="568"/>
      <c r="O478" s="570"/>
      <c r="P478" s="671">
        <f t="shared" si="71"/>
        <v>0</v>
      </c>
      <c r="Q478" s="63">
        <f t="shared" si="72"/>
        <v>0</v>
      </c>
      <c r="R478" s="62">
        <f t="shared" si="73"/>
        <v>0</v>
      </c>
      <c r="S478" s="66">
        <f t="shared" si="74"/>
        <v>0</v>
      </c>
      <c r="T478" s="7">
        <f>($I478='Team Results'!$L$4)+0</f>
        <v>0</v>
      </c>
      <c r="U478" s="7">
        <f t="shared" si="75"/>
        <v>0</v>
      </c>
      <c r="V478" s="7">
        <f t="shared" si="76"/>
        <v>0</v>
      </c>
      <c r="W478" s="66">
        <f t="shared" si="77"/>
        <v>0</v>
      </c>
    </row>
    <row r="479" spans="1:23" ht="15">
      <c r="A479" s="5" t="str">
        <f t="shared" si="78"/>
        <v/>
      </c>
      <c r="B479" s="5" t="str">
        <f t="shared" si="79"/>
        <v/>
      </c>
      <c r="C479" s="5">
        <v>12</v>
      </c>
      <c r="D479" s="764"/>
      <c r="F479" s="529"/>
      <c r="G479" s="539">
        <f>IF('Form - Part 1'!$D$23="Yes",1,0)</f>
        <v>0</v>
      </c>
      <c r="H479" s="527">
        <v>23</v>
      </c>
      <c r="I479" s="561"/>
      <c r="J479" s="562"/>
      <c r="K479" s="567"/>
      <c r="L479" s="564"/>
      <c r="M479" s="563"/>
      <c r="N479" s="568"/>
      <c r="O479" s="570"/>
      <c r="P479" s="671">
        <f t="shared" si="71"/>
        <v>0</v>
      </c>
      <c r="Q479" s="63">
        <f t="shared" si="72"/>
        <v>0</v>
      </c>
      <c r="R479" s="62">
        <f t="shared" si="73"/>
        <v>0</v>
      </c>
      <c r="S479" s="66">
        <f t="shared" si="74"/>
        <v>0</v>
      </c>
      <c r="T479" s="7">
        <f>($I479='Team Results'!$L$4)+0</f>
        <v>0</v>
      </c>
      <c r="U479" s="7">
        <f t="shared" si="75"/>
        <v>0</v>
      </c>
      <c r="V479" s="7">
        <f t="shared" si="76"/>
        <v>0</v>
      </c>
      <c r="W479" s="66">
        <f t="shared" si="77"/>
        <v>0</v>
      </c>
    </row>
    <row r="480" spans="1:23" ht="15">
      <c r="A480" s="5" t="str">
        <f t="shared" si="78"/>
        <v/>
      </c>
      <c r="B480" s="5" t="str">
        <f t="shared" si="79"/>
        <v/>
      </c>
      <c r="C480" s="5">
        <v>12</v>
      </c>
      <c r="D480" s="764"/>
      <c r="F480" s="529"/>
      <c r="G480" s="539">
        <f>IF('Form - Part 1'!$D$23="Yes",1,0)</f>
        <v>0</v>
      </c>
      <c r="H480" s="527">
        <v>24</v>
      </c>
      <c r="I480" s="561"/>
      <c r="J480" s="562"/>
      <c r="K480" s="567"/>
      <c r="L480" s="564"/>
      <c r="M480" s="563"/>
      <c r="N480" s="568"/>
      <c r="O480" s="570"/>
      <c r="P480" s="671">
        <f t="shared" si="71"/>
        <v>0</v>
      </c>
      <c r="Q480" s="63">
        <f t="shared" si="72"/>
        <v>0</v>
      </c>
      <c r="R480" s="62">
        <f t="shared" si="73"/>
        <v>0</v>
      </c>
      <c r="S480" s="66">
        <f t="shared" si="74"/>
        <v>0</v>
      </c>
      <c r="T480" s="7">
        <f>($I480='Team Results'!$L$4)+0</f>
        <v>0</v>
      </c>
      <c r="U480" s="7">
        <f t="shared" si="75"/>
        <v>0</v>
      </c>
      <c r="V480" s="7">
        <f t="shared" si="76"/>
        <v>0</v>
      </c>
      <c r="W480" s="66">
        <f t="shared" si="77"/>
        <v>0</v>
      </c>
    </row>
    <row r="481" spans="1:52" ht="15">
      <c r="A481" s="5" t="str">
        <f t="shared" si="78"/>
        <v/>
      </c>
      <c r="B481" s="5" t="str">
        <f t="shared" si="79"/>
        <v/>
      </c>
      <c r="C481" s="5">
        <v>12</v>
      </c>
      <c r="D481" s="764"/>
      <c r="F481" s="529"/>
      <c r="G481" s="539">
        <f>IF('Form - Part 1'!$D$23="Yes",1,0)</f>
        <v>0</v>
      </c>
      <c r="H481" s="527">
        <v>25</v>
      </c>
      <c r="I481" s="561"/>
      <c r="J481" s="562"/>
      <c r="K481" s="567"/>
      <c r="L481" s="564"/>
      <c r="M481" s="563"/>
      <c r="N481" s="568"/>
      <c r="O481" s="570"/>
      <c r="P481" s="671">
        <f t="shared" si="71"/>
        <v>0</v>
      </c>
      <c r="Q481" s="63">
        <f t="shared" si="72"/>
        <v>0</v>
      </c>
      <c r="R481" s="62">
        <f t="shared" si="73"/>
        <v>0</v>
      </c>
      <c r="S481" s="66">
        <f t="shared" si="74"/>
        <v>0</v>
      </c>
      <c r="T481" s="7">
        <f>($I481='Team Results'!$L$4)+0</f>
        <v>0</v>
      </c>
      <c r="U481" s="7">
        <f t="shared" si="75"/>
        <v>0</v>
      </c>
      <c r="V481" s="7">
        <f t="shared" si="76"/>
        <v>0</v>
      </c>
      <c r="W481" s="66">
        <f t="shared" si="77"/>
        <v>0</v>
      </c>
    </row>
    <row r="482" spans="1:52" ht="15">
      <c r="A482" s="5" t="str">
        <f t="shared" si="78"/>
        <v/>
      </c>
      <c r="B482" s="5" t="str">
        <f t="shared" si="79"/>
        <v/>
      </c>
      <c r="C482" s="5">
        <v>12</v>
      </c>
      <c r="D482" s="764"/>
      <c r="F482" s="529"/>
      <c r="G482" s="539">
        <f>IF('Form - Part 1'!$D$23="Yes",1,0)</f>
        <v>0</v>
      </c>
      <c r="H482" s="527">
        <v>26</v>
      </c>
      <c r="I482" s="561"/>
      <c r="J482" s="562"/>
      <c r="K482" s="563"/>
      <c r="L482" s="564"/>
      <c r="M482" s="563"/>
      <c r="N482" s="565"/>
      <c r="O482" s="570"/>
      <c r="P482" s="671">
        <f t="shared" si="71"/>
        <v>0</v>
      </c>
      <c r="Q482" s="63">
        <f t="shared" si="72"/>
        <v>0</v>
      </c>
      <c r="R482" s="62">
        <f t="shared" si="73"/>
        <v>0</v>
      </c>
      <c r="S482" s="66">
        <f t="shared" si="74"/>
        <v>0</v>
      </c>
      <c r="T482" s="7">
        <f>($I482='Team Results'!$L$4)+0</f>
        <v>0</v>
      </c>
      <c r="U482" s="7">
        <f t="shared" si="75"/>
        <v>0</v>
      </c>
      <c r="V482" s="7">
        <f t="shared" si="76"/>
        <v>0</v>
      </c>
      <c r="W482" s="66">
        <f t="shared" si="77"/>
        <v>0</v>
      </c>
    </row>
    <row r="483" spans="1:52" ht="15">
      <c r="A483" s="5" t="str">
        <f t="shared" si="78"/>
        <v/>
      </c>
      <c r="B483" s="5" t="str">
        <f t="shared" si="79"/>
        <v/>
      </c>
      <c r="C483" s="5">
        <v>12</v>
      </c>
      <c r="D483" s="764"/>
      <c r="F483" s="529"/>
      <c r="G483" s="539">
        <f>IF('Form - Part 1'!$D$23="Yes",1,0)</f>
        <v>0</v>
      </c>
      <c r="H483" s="527">
        <v>27</v>
      </c>
      <c r="I483" s="561"/>
      <c r="J483" s="562"/>
      <c r="K483" s="563"/>
      <c r="L483" s="564"/>
      <c r="M483" s="563"/>
      <c r="N483" s="565"/>
      <c r="O483" s="570"/>
      <c r="P483" s="671">
        <f t="shared" si="71"/>
        <v>0</v>
      </c>
      <c r="Q483" s="63">
        <f t="shared" si="72"/>
        <v>0</v>
      </c>
      <c r="R483" s="62">
        <f t="shared" si="73"/>
        <v>0</v>
      </c>
      <c r="S483" s="66">
        <f t="shared" si="74"/>
        <v>0</v>
      </c>
      <c r="T483" s="7">
        <f>($I483='Team Results'!$L$4)+0</f>
        <v>0</v>
      </c>
      <c r="U483" s="7">
        <f t="shared" si="75"/>
        <v>0</v>
      </c>
      <c r="V483" s="7">
        <f t="shared" si="76"/>
        <v>0</v>
      </c>
      <c r="W483" s="66">
        <f t="shared" si="77"/>
        <v>0</v>
      </c>
    </row>
    <row r="484" spans="1:52" ht="15">
      <c r="A484" s="5" t="str">
        <f t="shared" si="78"/>
        <v/>
      </c>
      <c r="B484" s="5" t="str">
        <f t="shared" si="79"/>
        <v/>
      </c>
      <c r="C484" s="5">
        <v>12</v>
      </c>
      <c r="D484" s="764"/>
      <c r="F484" s="529"/>
      <c r="G484" s="539">
        <f>IF('Form - Part 1'!$D$23="Yes",1,0)</f>
        <v>0</v>
      </c>
      <c r="H484" s="527">
        <v>28</v>
      </c>
      <c r="I484" s="561"/>
      <c r="J484" s="562"/>
      <c r="K484" s="563"/>
      <c r="L484" s="564"/>
      <c r="M484" s="563"/>
      <c r="N484" s="565"/>
      <c r="O484" s="570"/>
      <c r="P484" s="671">
        <f t="shared" si="71"/>
        <v>0</v>
      </c>
      <c r="Q484" s="63">
        <f t="shared" si="72"/>
        <v>0</v>
      </c>
      <c r="R484" s="62">
        <f t="shared" si="73"/>
        <v>0</v>
      </c>
      <c r="S484" s="66">
        <f t="shared" si="74"/>
        <v>0</v>
      </c>
      <c r="T484" s="7">
        <f>($I484='Team Results'!$L$4)+0</f>
        <v>0</v>
      </c>
      <c r="U484" s="7">
        <f t="shared" si="75"/>
        <v>0</v>
      </c>
      <c r="V484" s="7">
        <f t="shared" si="76"/>
        <v>0</v>
      </c>
      <c r="W484" s="66">
        <f t="shared" si="77"/>
        <v>0</v>
      </c>
    </row>
    <row r="485" spans="1:52" ht="15">
      <c r="A485" s="5" t="str">
        <f t="shared" si="78"/>
        <v/>
      </c>
      <c r="B485" s="5" t="str">
        <f t="shared" si="79"/>
        <v/>
      </c>
      <c r="C485" s="5">
        <v>12</v>
      </c>
      <c r="D485" s="764"/>
      <c r="F485" s="529"/>
      <c r="G485" s="539">
        <f>IF('Form - Part 1'!$D$23="Yes",1,0)</f>
        <v>0</v>
      </c>
      <c r="H485" s="527">
        <v>29</v>
      </c>
      <c r="I485" s="561"/>
      <c r="J485" s="562"/>
      <c r="K485" s="563"/>
      <c r="L485" s="564"/>
      <c r="M485" s="563"/>
      <c r="N485" s="565"/>
      <c r="O485" s="570"/>
      <c r="P485" s="671">
        <f t="shared" si="71"/>
        <v>0</v>
      </c>
      <c r="Q485" s="63">
        <f t="shared" si="72"/>
        <v>0</v>
      </c>
      <c r="R485" s="62">
        <f t="shared" si="73"/>
        <v>0</v>
      </c>
      <c r="S485" s="66">
        <f t="shared" si="74"/>
        <v>0</v>
      </c>
      <c r="T485" s="7">
        <f>($I485='Team Results'!$L$4)+0</f>
        <v>0</v>
      </c>
      <c r="U485" s="7">
        <f t="shared" si="75"/>
        <v>0</v>
      </c>
      <c r="V485" s="7">
        <f t="shared" si="76"/>
        <v>0</v>
      </c>
      <c r="W485" s="66">
        <f t="shared" si="77"/>
        <v>0</v>
      </c>
    </row>
    <row r="486" spans="1:52" ht="15">
      <c r="A486" s="5" t="str">
        <f t="shared" si="78"/>
        <v/>
      </c>
      <c r="B486" s="5" t="str">
        <f t="shared" si="79"/>
        <v/>
      </c>
      <c r="C486" s="5">
        <v>12</v>
      </c>
      <c r="D486" s="764"/>
      <c r="F486" s="529"/>
      <c r="G486" s="539">
        <f>IF('Form - Part 1'!$D$23="Yes",1,0)</f>
        <v>0</v>
      </c>
      <c r="H486" s="527">
        <v>30</v>
      </c>
      <c r="I486" s="561"/>
      <c r="J486" s="562"/>
      <c r="K486" s="567"/>
      <c r="L486" s="564"/>
      <c r="M486" s="563"/>
      <c r="N486" s="568"/>
      <c r="O486" s="570"/>
      <c r="P486" s="671">
        <f t="shared" si="71"/>
        <v>0</v>
      </c>
      <c r="Q486" s="63">
        <f t="shared" si="72"/>
        <v>0</v>
      </c>
      <c r="R486" s="62">
        <f t="shared" si="73"/>
        <v>0</v>
      </c>
      <c r="S486" s="66">
        <f t="shared" si="74"/>
        <v>0</v>
      </c>
      <c r="T486" s="7">
        <f>($I486='Team Results'!$L$4)+0</f>
        <v>0</v>
      </c>
      <c r="U486" s="7">
        <f t="shared" si="75"/>
        <v>0</v>
      </c>
      <c r="V486" s="7">
        <f t="shared" si="76"/>
        <v>0</v>
      </c>
      <c r="W486" s="66">
        <f t="shared" si="77"/>
        <v>0</v>
      </c>
    </row>
    <row r="487" spans="1:52" ht="15">
      <c r="A487" s="5" t="str">
        <f t="shared" si="78"/>
        <v/>
      </c>
      <c r="B487" s="5" t="str">
        <f t="shared" si="79"/>
        <v/>
      </c>
      <c r="C487" s="5">
        <v>12</v>
      </c>
      <c r="D487" s="764"/>
      <c r="F487" s="529"/>
      <c r="G487" s="539">
        <f>IF('Form - Part 1'!$D$23="Yes",1,0)</f>
        <v>0</v>
      </c>
      <c r="H487" s="527">
        <v>31</v>
      </c>
      <c r="I487" s="561"/>
      <c r="J487" s="562"/>
      <c r="K487" s="567"/>
      <c r="L487" s="564"/>
      <c r="M487" s="563"/>
      <c r="N487" s="568"/>
      <c r="O487" s="570"/>
      <c r="P487" s="671">
        <f t="shared" si="71"/>
        <v>0</v>
      </c>
      <c r="Q487" s="63">
        <f t="shared" si="72"/>
        <v>0</v>
      </c>
      <c r="R487" s="62">
        <f t="shared" si="73"/>
        <v>0</v>
      </c>
      <c r="S487" s="66">
        <f t="shared" si="74"/>
        <v>0</v>
      </c>
      <c r="T487" s="7">
        <f>($I487='Team Results'!$L$4)+0</f>
        <v>0</v>
      </c>
      <c r="U487" s="7">
        <f t="shared" si="75"/>
        <v>0</v>
      </c>
      <c r="V487" s="7">
        <f t="shared" si="76"/>
        <v>0</v>
      </c>
      <c r="W487" s="66">
        <f t="shared" si="77"/>
        <v>0</v>
      </c>
    </row>
    <row r="488" spans="1:52" ht="15">
      <c r="A488" s="5" t="str">
        <f t="shared" si="78"/>
        <v/>
      </c>
      <c r="B488" s="5" t="str">
        <f t="shared" si="79"/>
        <v/>
      </c>
      <c r="C488" s="5">
        <v>12</v>
      </c>
      <c r="D488" s="764"/>
      <c r="F488" s="529"/>
      <c r="G488" s="539">
        <f>IF('Form - Part 1'!$D$23="Yes",1,0)</f>
        <v>0</v>
      </c>
      <c r="H488" s="527">
        <v>32</v>
      </c>
      <c r="I488" s="561"/>
      <c r="J488" s="562"/>
      <c r="K488" s="567"/>
      <c r="L488" s="564"/>
      <c r="M488" s="563"/>
      <c r="N488" s="568"/>
      <c r="O488" s="570"/>
      <c r="P488" s="671">
        <f t="shared" si="71"/>
        <v>0</v>
      </c>
      <c r="Q488" s="63">
        <f t="shared" si="72"/>
        <v>0</v>
      </c>
      <c r="R488" s="62">
        <f t="shared" si="73"/>
        <v>0</v>
      </c>
      <c r="S488" s="66">
        <f t="shared" si="74"/>
        <v>0</v>
      </c>
      <c r="T488" s="7">
        <f>($I488='Team Results'!$L$4)+0</f>
        <v>0</v>
      </c>
      <c r="U488" s="7">
        <f t="shared" si="75"/>
        <v>0</v>
      </c>
      <c r="V488" s="7">
        <f t="shared" si="76"/>
        <v>0</v>
      </c>
      <c r="W488" s="66">
        <f t="shared" si="77"/>
        <v>0</v>
      </c>
    </row>
    <row r="489" spans="1:52" ht="15">
      <c r="A489" s="5" t="str">
        <f t="shared" si="78"/>
        <v/>
      </c>
      <c r="B489" s="5" t="str">
        <f t="shared" si="79"/>
        <v/>
      </c>
      <c r="C489" s="5">
        <v>12</v>
      </c>
      <c r="D489" s="764"/>
      <c r="F489" s="529"/>
      <c r="G489" s="539">
        <f>IF('Form - Part 1'!$D$23="Yes",1,0)</f>
        <v>0</v>
      </c>
      <c r="H489" s="527">
        <v>33</v>
      </c>
      <c r="I489" s="561"/>
      <c r="J489" s="562"/>
      <c r="K489" s="567"/>
      <c r="L489" s="564"/>
      <c r="M489" s="563"/>
      <c r="N489" s="568"/>
      <c r="O489" s="570"/>
      <c r="P489" s="671">
        <f t="shared" si="71"/>
        <v>0</v>
      </c>
      <c r="Q489" s="63">
        <f t="shared" si="72"/>
        <v>0</v>
      </c>
      <c r="R489" s="62">
        <f t="shared" si="73"/>
        <v>0</v>
      </c>
      <c r="S489" s="66">
        <f t="shared" si="74"/>
        <v>0</v>
      </c>
      <c r="T489" s="7">
        <f>($I489='Team Results'!$L$4)+0</f>
        <v>0</v>
      </c>
      <c r="U489" s="7">
        <f t="shared" si="75"/>
        <v>0</v>
      </c>
      <c r="V489" s="7">
        <f t="shared" si="76"/>
        <v>0</v>
      </c>
      <c r="W489" s="66">
        <f t="shared" si="77"/>
        <v>0</v>
      </c>
    </row>
    <row r="490" spans="1:52" ht="15">
      <c r="A490" s="5" t="str">
        <f t="shared" si="78"/>
        <v/>
      </c>
      <c r="B490" s="5" t="str">
        <f t="shared" si="79"/>
        <v/>
      </c>
      <c r="C490" s="5">
        <v>12</v>
      </c>
      <c r="D490" s="764"/>
      <c r="F490" s="529"/>
      <c r="G490" s="539">
        <f>IF('Form - Part 1'!$D$23="Yes",1,0)</f>
        <v>0</v>
      </c>
      <c r="H490" s="527">
        <v>34</v>
      </c>
      <c r="I490" s="561"/>
      <c r="J490" s="562"/>
      <c r="K490" s="567"/>
      <c r="L490" s="564"/>
      <c r="M490" s="563"/>
      <c r="N490" s="568"/>
      <c r="O490" s="570"/>
      <c r="P490" s="671">
        <f t="shared" si="71"/>
        <v>0</v>
      </c>
      <c r="Q490" s="63">
        <f t="shared" si="72"/>
        <v>0</v>
      </c>
      <c r="R490" s="62">
        <f t="shared" si="73"/>
        <v>0</v>
      </c>
      <c r="S490" s="66">
        <f t="shared" si="74"/>
        <v>0</v>
      </c>
      <c r="T490" s="7">
        <f>($I490='Team Results'!$L$4)+0</f>
        <v>0</v>
      </c>
      <c r="U490" s="7">
        <f t="shared" si="75"/>
        <v>0</v>
      </c>
      <c r="V490" s="7">
        <f t="shared" si="76"/>
        <v>0</v>
      </c>
      <c r="W490" s="66">
        <f t="shared" si="77"/>
        <v>0</v>
      </c>
    </row>
    <row r="491" spans="1:52" ht="15">
      <c r="A491" s="5" t="str">
        <f t="shared" si="78"/>
        <v/>
      </c>
      <c r="B491" s="5" t="str">
        <f t="shared" si="79"/>
        <v/>
      </c>
      <c r="C491" s="5">
        <v>12</v>
      </c>
      <c r="D491" s="764"/>
      <c r="F491" s="529"/>
      <c r="G491" s="539">
        <f>IF('Form - Part 1'!$D$23="Yes",1,0)</f>
        <v>0</v>
      </c>
      <c r="H491" s="527">
        <v>35</v>
      </c>
      <c r="I491" s="561"/>
      <c r="J491" s="562"/>
      <c r="K491" s="567"/>
      <c r="L491" s="564"/>
      <c r="M491" s="563"/>
      <c r="N491" s="568"/>
      <c r="O491" s="570"/>
      <c r="P491" s="671">
        <f t="shared" si="71"/>
        <v>0</v>
      </c>
      <c r="Q491" s="63">
        <f t="shared" si="72"/>
        <v>0</v>
      </c>
      <c r="R491" s="62">
        <f t="shared" si="73"/>
        <v>0</v>
      </c>
      <c r="S491" s="66">
        <f t="shared" si="74"/>
        <v>0</v>
      </c>
      <c r="T491" s="7">
        <f>($I491='Team Results'!$L$4)+0</f>
        <v>0</v>
      </c>
      <c r="U491" s="7">
        <f t="shared" si="75"/>
        <v>0</v>
      </c>
      <c r="V491" s="7">
        <f t="shared" si="76"/>
        <v>0</v>
      </c>
      <c r="W491" s="66">
        <f t="shared" si="77"/>
        <v>0</v>
      </c>
    </row>
    <row r="492" spans="1:52" ht="15">
      <c r="A492" s="5" t="str">
        <f t="shared" si="78"/>
        <v/>
      </c>
      <c r="B492" s="5" t="str">
        <f t="shared" si="79"/>
        <v/>
      </c>
      <c r="C492" s="5">
        <v>12</v>
      </c>
      <c r="D492" s="764"/>
      <c r="F492" s="529"/>
      <c r="G492" s="539">
        <f>IF('Form - Part 1'!$D$23="Yes",1,0)</f>
        <v>0</v>
      </c>
      <c r="H492" s="527">
        <v>36</v>
      </c>
      <c r="I492" s="561"/>
      <c r="J492" s="562"/>
      <c r="K492" s="567"/>
      <c r="L492" s="564"/>
      <c r="M492" s="563"/>
      <c r="N492" s="568"/>
      <c r="O492" s="570"/>
      <c r="P492" s="671">
        <f t="shared" si="71"/>
        <v>0</v>
      </c>
      <c r="Q492" s="63">
        <f t="shared" si="72"/>
        <v>0</v>
      </c>
      <c r="R492" s="62">
        <f t="shared" si="73"/>
        <v>0</v>
      </c>
      <c r="S492" s="66">
        <f t="shared" si="74"/>
        <v>0</v>
      </c>
      <c r="T492" s="7">
        <f>($I492='Team Results'!$L$4)+0</f>
        <v>0</v>
      </c>
      <c r="U492" s="7">
        <f t="shared" si="75"/>
        <v>0</v>
      </c>
      <c r="V492" s="7">
        <f t="shared" si="76"/>
        <v>0</v>
      </c>
      <c r="W492" s="66">
        <f t="shared" si="77"/>
        <v>0</v>
      </c>
    </row>
    <row r="493" spans="1:52" ht="15">
      <c r="A493" s="5" t="str">
        <f t="shared" si="78"/>
        <v/>
      </c>
      <c r="B493" s="5" t="str">
        <f t="shared" si="79"/>
        <v/>
      </c>
      <c r="C493" s="5">
        <v>12</v>
      </c>
      <c r="D493" s="764"/>
      <c r="F493" s="529"/>
      <c r="G493" s="539">
        <f>IF('Form - Part 1'!$D$23="Yes",1,0)</f>
        <v>0</v>
      </c>
      <c r="H493" s="527">
        <v>37</v>
      </c>
      <c r="I493" s="561"/>
      <c r="J493" s="562"/>
      <c r="K493" s="567"/>
      <c r="L493" s="564"/>
      <c r="M493" s="563"/>
      <c r="N493" s="568"/>
      <c r="O493" s="570"/>
      <c r="P493" s="671">
        <f t="shared" si="71"/>
        <v>0</v>
      </c>
      <c r="Q493" s="63">
        <f t="shared" si="72"/>
        <v>0</v>
      </c>
      <c r="R493" s="62">
        <f t="shared" si="73"/>
        <v>0</v>
      </c>
      <c r="S493" s="66">
        <f t="shared" si="74"/>
        <v>0</v>
      </c>
      <c r="T493" s="7">
        <f>($I493='Team Results'!$L$4)+0</f>
        <v>0</v>
      </c>
      <c r="U493" s="7">
        <f t="shared" si="75"/>
        <v>0</v>
      </c>
      <c r="V493" s="7">
        <f t="shared" si="76"/>
        <v>0</v>
      </c>
      <c r="W493" s="66">
        <f t="shared" si="77"/>
        <v>0</v>
      </c>
    </row>
    <row r="494" spans="1:52" ht="15">
      <c r="A494" s="5" t="str">
        <f t="shared" si="78"/>
        <v/>
      </c>
      <c r="B494" s="5" t="str">
        <f t="shared" si="79"/>
        <v/>
      </c>
      <c r="C494" s="5">
        <v>12</v>
      </c>
      <c r="D494" s="764"/>
      <c r="F494" s="529"/>
      <c r="G494" s="539">
        <f>IF('Form - Part 1'!$D$23="Yes",1,0)</f>
        <v>0</v>
      </c>
      <c r="H494" s="527">
        <v>38</v>
      </c>
      <c r="I494" s="561"/>
      <c r="J494" s="562"/>
      <c r="K494" s="567"/>
      <c r="L494" s="564"/>
      <c r="M494" s="563"/>
      <c r="N494" s="568"/>
      <c r="O494" s="570"/>
      <c r="P494" s="671">
        <f t="shared" si="71"/>
        <v>0</v>
      </c>
      <c r="Q494" s="63">
        <f t="shared" si="72"/>
        <v>0</v>
      </c>
      <c r="R494" s="62">
        <f t="shared" si="73"/>
        <v>0</v>
      </c>
      <c r="S494" s="66">
        <f t="shared" si="74"/>
        <v>0</v>
      </c>
      <c r="T494" s="7">
        <f>($I494='Team Results'!$L$4)+0</f>
        <v>0</v>
      </c>
      <c r="U494" s="7">
        <f t="shared" si="75"/>
        <v>0</v>
      </c>
      <c r="V494" s="7">
        <f t="shared" si="76"/>
        <v>0</v>
      </c>
      <c r="W494" s="66">
        <f t="shared" si="77"/>
        <v>0</v>
      </c>
    </row>
    <row r="495" spans="1:52" ht="15">
      <c r="A495" s="5" t="str">
        <f t="shared" si="78"/>
        <v/>
      </c>
      <c r="B495" s="5" t="str">
        <f t="shared" si="79"/>
        <v/>
      </c>
      <c r="C495" s="5">
        <v>12</v>
      </c>
      <c r="D495" s="764"/>
      <c r="F495" s="529"/>
      <c r="G495" s="539">
        <f>IF('Form - Part 1'!$D$23="Yes",1,0)</f>
        <v>0</v>
      </c>
      <c r="H495" s="527">
        <v>39</v>
      </c>
      <c r="I495" s="561"/>
      <c r="J495" s="562"/>
      <c r="K495" s="563"/>
      <c r="L495" s="564"/>
      <c r="M495" s="563"/>
      <c r="N495" s="565"/>
      <c r="O495" s="570"/>
      <c r="P495" s="671">
        <f t="shared" si="71"/>
        <v>0</v>
      </c>
      <c r="Q495" s="63">
        <f t="shared" si="72"/>
        <v>0</v>
      </c>
      <c r="R495" s="62">
        <f t="shared" si="73"/>
        <v>0</v>
      </c>
      <c r="S495" s="66">
        <f t="shared" si="74"/>
        <v>0</v>
      </c>
      <c r="T495" s="7">
        <f>($I495='Team Results'!$L$4)+0</f>
        <v>0</v>
      </c>
      <c r="U495" s="7">
        <f t="shared" si="75"/>
        <v>0</v>
      </c>
      <c r="V495" s="7">
        <f t="shared" si="76"/>
        <v>0</v>
      </c>
      <c r="W495" s="66">
        <f t="shared" si="77"/>
        <v>0</v>
      </c>
    </row>
    <row r="496" spans="1:52" s="5" customFormat="1" ht="15">
      <c r="A496" s="5" t="str">
        <f t="shared" si="78"/>
        <v/>
      </c>
      <c r="B496" s="5" t="str">
        <f t="shared" si="79"/>
        <v/>
      </c>
      <c r="C496" s="5">
        <v>12</v>
      </c>
      <c r="D496" s="765"/>
      <c r="E496" s="536"/>
      <c r="F496" s="529"/>
      <c r="G496" s="539">
        <f>IF('Form - Part 1'!$D$23="Yes",1,0)</f>
        <v>0</v>
      </c>
      <c r="H496" s="537">
        <v>40</v>
      </c>
      <c r="I496" s="579"/>
      <c r="J496" s="580"/>
      <c r="K496" s="583"/>
      <c r="L496" s="582"/>
      <c r="M496" s="583"/>
      <c r="N496" s="584"/>
      <c r="O496" s="585"/>
      <c r="P496" s="671">
        <f t="shared" si="71"/>
        <v>0</v>
      </c>
      <c r="Q496" s="63">
        <f t="shared" si="72"/>
        <v>0</v>
      </c>
      <c r="R496" s="62">
        <f t="shared" si="73"/>
        <v>0</v>
      </c>
      <c r="S496" s="66">
        <f t="shared" si="74"/>
        <v>0</v>
      </c>
      <c r="T496" s="7">
        <f>($I496='Team Results'!$L$4)+0</f>
        <v>0</v>
      </c>
      <c r="U496" s="7">
        <f t="shared" si="75"/>
        <v>0</v>
      </c>
      <c r="V496" s="7">
        <f t="shared" si="76"/>
        <v>0</v>
      </c>
      <c r="W496" s="66">
        <f t="shared" si="77"/>
        <v>0</v>
      </c>
      <c r="X496" s="62"/>
      <c r="Y496" s="62"/>
      <c r="Z496" s="62"/>
      <c r="AA496" s="62"/>
      <c r="AB496" s="62"/>
      <c r="AC496" s="62"/>
      <c r="AD496" s="62"/>
      <c r="AE496" s="62"/>
      <c r="AF496" s="62"/>
      <c r="AG496" s="62"/>
      <c r="AH496" s="62"/>
      <c r="AI496" s="62"/>
      <c r="AJ496" s="62"/>
      <c r="AK496" s="62"/>
      <c r="AL496" s="62"/>
      <c r="AM496" s="62"/>
      <c r="AN496" s="62"/>
      <c r="AO496" s="62"/>
      <c r="AP496" s="62"/>
      <c r="AQ496" s="62"/>
      <c r="AR496" s="62"/>
      <c r="AS496" s="62"/>
      <c r="AT496" s="62"/>
      <c r="AU496" s="62"/>
      <c r="AV496" s="62"/>
      <c r="AW496" s="62"/>
      <c r="AX496" s="62"/>
      <c r="AY496" s="62"/>
      <c r="AZ496" s="62"/>
    </row>
    <row r="497" spans="1:23" s="241" customFormat="1">
      <c r="D497" s="298"/>
      <c r="E497" s="299"/>
      <c r="F497" s="300"/>
      <c r="G497" s="300"/>
      <c r="I497" s="242"/>
      <c r="J497" s="242"/>
      <c r="K497" s="242"/>
      <c r="L497" s="242"/>
      <c r="M497" s="242"/>
      <c r="N497" s="242"/>
      <c r="O497" s="243"/>
      <c r="P497" s="671">
        <f t="shared" si="71"/>
        <v>0</v>
      </c>
      <c r="Q497" s="63">
        <f t="shared" si="72"/>
        <v>0</v>
      </c>
      <c r="R497" s="62">
        <f t="shared" si="73"/>
        <v>0</v>
      </c>
      <c r="S497" s="66">
        <f t="shared" si="74"/>
        <v>0</v>
      </c>
      <c r="T497" s="7">
        <f>($I497='Team Results'!$L$4)+0</f>
        <v>0</v>
      </c>
      <c r="U497" s="7">
        <f t="shared" si="75"/>
        <v>0</v>
      </c>
      <c r="V497" s="7">
        <f t="shared" si="76"/>
        <v>0</v>
      </c>
      <c r="W497" s="66">
        <f t="shared" si="77"/>
        <v>0</v>
      </c>
    </row>
    <row r="498" spans="1:23" ht="15">
      <c r="A498" s="5" t="str">
        <f>IF(ISERROR(MONTH($E$498)),"",MONTH($E$498))</f>
        <v/>
      </c>
      <c r="B498" s="5" t="str">
        <f>IF(ISERROR(WEEKNUM($E$498)),"",WEEKNUM($E$498))</f>
        <v/>
      </c>
      <c r="C498" s="5">
        <v>13</v>
      </c>
      <c r="D498" s="763">
        <v>13</v>
      </c>
      <c r="E498" s="538" t="str">
        <f>IF(ISBLANK('Form - Part 1'!B24),"",'Form - Part 1'!B24)</f>
        <v/>
      </c>
      <c r="F498" s="539" t="str">
        <f>IF(ISBLANK('Form - Part 1'!C24),"0",'Form - Part 1'!C24)</f>
        <v>0</v>
      </c>
      <c r="G498" s="539">
        <f>IF('Form - Part 1'!$D$24="Yes",1,0)</f>
        <v>0</v>
      </c>
      <c r="H498" s="540">
        <v>1</v>
      </c>
      <c r="I498" s="586"/>
      <c r="J498" s="587"/>
      <c r="K498" s="588"/>
      <c r="L498" s="589"/>
      <c r="M498" s="588"/>
      <c r="N498" s="590"/>
      <c r="O498" s="591"/>
      <c r="P498" s="671">
        <f t="shared" si="71"/>
        <v>0</v>
      </c>
      <c r="Q498" s="63">
        <f t="shared" si="72"/>
        <v>0</v>
      </c>
      <c r="R498" s="62">
        <f t="shared" si="73"/>
        <v>0</v>
      </c>
      <c r="S498" s="66">
        <f t="shared" si="74"/>
        <v>0</v>
      </c>
      <c r="T498" s="7">
        <f>($I498='Team Results'!$L$4)+0</f>
        <v>0</v>
      </c>
      <c r="U498" s="7">
        <f t="shared" si="75"/>
        <v>0</v>
      </c>
      <c r="V498" s="7">
        <f t="shared" si="76"/>
        <v>0</v>
      </c>
      <c r="W498" s="66">
        <f t="shared" si="77"/>
        <v>0</v>
      </c>
    </row>
    <row r="499" spans="1:23" ht="15">
      <c r="A499" s="5" t="str">
        <f t="shared" ref="A499:A537" si="80">IF(ISERROR(MONTH($E$498)),"",MONTH($E$498))</f>
        <v/>
      </c>
      <c r="B499" s="5" t="str">
        <f t="shared" ref="B499:B537" si="81">IF(ISERROR(WEEKNUM($E$498)),"",WEEKNUM($E$498))</f>
        <v/>
      </c>
      <c r="C499" s="5">
        <v>13</v>
      </c>
      <c r="D499" s="764"/>
      <c r="F499" s="529"/>
      <c r="G499" s="539">
        <f>IF('Form - Part 1'!$D$24="Yes",1,0)</f>
        <v>0</v>
      </c>
      <c r="H499" s="527">
        <v>2</v>
      </c>
      <c r="I499" s="561"/>
      <c r="J499" s="587"/>
      <c r="K499" s="588"/>
      <c r="L499" s="589"/>
      <c r="M499" s="588"/>
      <c r="N499" s="590"/>
      <c r="O499" s="570"/>
      <c r="P499" s="671">
        <f t="shared" si="71"/>
        <v>0</v>
      </c>
      <c r="Q499" s="63">
        <f t="shared" si="72"/>
        <v>0</v>
      </c>
      <c r="R499" s="62">
        <f t="shared" si="73"/>
        <v>0</v>
      </c>
      <c r="S499" s="66">
        <f t="shared" si="74"/>
        <v>0</v>
      </c>
      <c r="T499" s="7">
        <f>($I499='Team Results'!$L$4)+0</f>
        <v>0</v>
      </c>
      <c r="U499" s="7">
        <f t="shared" si="75"/>
        <v>0</v>
      </c>
      <c r="V499" s="7">
        <f t="shared" si="76"/>
        <v>0</v>
      </c>
      <c r="W499" s="66">
        <f t="shared" si="77"/>
        <v>0</v>
      </c>
    </row>
    <row r="500" spans="1:23" ht="15">
      <c r="A500" s="5" t="str">
        <f t="shared" si="80"/>
        <v/>
      </c>
      <c r="B500" s="5" t="str">
        <f t="shared" si="81"/>
        <v/>
      </c>
      <c r="C500" s="5">
        <v>13</v>
      </c>
      <c r="D500" s="764"/>
      <c r="F500" s="529"/>
      <c r="G500" s="539">
        <f>IF('Form - Part 1'!$D$24="Yes",1,0)</f>
        <v>0</v>
      </c>
      <c r="H500" s="527">
        <v>3</v>
      </c>
      <c r="I500" s="561"/>
      <c r="J500" s="587"/>
      <c r="K500" s="588"/>
      <c r="L500" s="589"/>
      <c r="M500" s="588"/>
      <c r="N500" s="590"/>
      <c r="O500" s="570"/>
      <c r="P500" s="671">
        <f t="shared" si="71"/>
        <v>0</v>
      </c>
      <c r="Q500" s="63">
        <f t="shared" si="72"/>
        <v>0</v>
      </c>
      <c r="R500" s="62">
        <f t="shared" si="73"/>
        <v>0</v>
      </c>
      <c r="S500" s="66">
        <f t="shared" si="74"/>
        <v>0</v>
      </c>
      <c r="T500" s="7">
        <f>($I500='Team Results'!$L$4)+0</f>
        <v>0</v>
      </c>
      <c r="U500" s="7">
        <f t="shared" si="75"/>
        <v>0</v>
      </c>
      <c r="V500" s="7">
        <f t="shared" si="76"/>
        <v>0</v>
      </c>
      <c r="W500" s="66">
        <f t="shared" si="77"/>
        <v>0</v>
      </c>
    </row>
    <row r="501" spans="1:23" ht="15">
      <c r="A501" s="5" t="str">
        <f t="shared" si="80"/>
        <v/>
      </c>
      <c r="B501" s="5" t="str">
        <f t="shared" si="81"/>
        <v/>
      </c>
      <c r="C501" s="5">
        <v>13</v>
      </c>
      <c r="D501" s="764"/>
      <c r="F501" s="529"/>
      <c r="G501" s="539">
        <f>IF('Form - Part 1'!$D$24="Yes",1,0)</f>
        <v>0</v>
      </c>
      <c r="H501" s="527">
        <v>4</v>
      </c>
      <c r="I501" s="561"/>
      <c r="J501" s="587"/>
      <c r="K501" s="588"/>
      <c r="L501" s="589"/>
      <c r="M501" s="588"/>
      <c r="N501" s="590"/>
      <c r="O501" s="570"/>
      <c r="P501" s="671">
        <f t="shared" si="71"/>
        <v>0</v>
      </c>
      <c r="Q501" s="63">
        <f t="shared" si="72"/>
        <v>0</v>
      </c>
      <c r="R501" s="62">
        <f t="shared" si="73"/>
        <v>0</v>
      </c>
      <c r="S501" s="66">
        <f t="shared" si="74"/>
        <v>0</v>
      </c>
      <c r="T501" s="7">
        <f>($I501='Team Results'!$L$4)+0</f>
        <v>0</v>
      </c>
      <c r="U501" s="7">
        <f t="shared" si="75"/>
        <v>0</v>
      </c>
      <c r="V501" s="7">
        <f t="shared" si="76"/>
        <v>0</v>
      </c>
      <c r="W501" s="66">
        <f t="shared" si="77"/>
        <v>0</v>
      </c>
    </row>
    <row r="502" spans="1:23" ht="15">
      <c r="A502" s="5" t="str">
        <f t="shared" si="80"/>
        <v/>
      </c>
      <c r="B502" s="5" t="str">
        <f t="shared" si="81"/>
        <v/>
      </c>
      <c r="C502" s="5">
        <v>13</v>
      </c>
      <c r="D502" s="764"/>
      <c r="F502" s="529"/>
      <c r="G502" s="539">
        <f>IF('Form - Part 1'!$D$24="Yes",1,0)</f>
        <v>0</v>
      </c>
      <c r="H502" s="527">
        <v>5</v>
      </c>
      <c r="I502" s="561"/>
      <c r="J502" s="587"/>
      <c r="K502" s="588"/>
      <c r="L502" s="589"/>
      <c r="M502" s="588"/>
      <c r="N502" s="590"/>
      <c r="O502" s="570"/>
      <c r="P502" s="671">
        <f t="shared" si="71"/>
        <v>0</v>
      </c>
      <c r="Q502" s="63">
        <f t="shared" si="72"/>
        <v>0</v>
      </c>
      <c r="R502" s="62">
        <f t="shared" si="73"/>
        <v>0</v>
      </c>
      <c r="S502" s="66">
        <f t="shared" si="74"/>
        <v>0</v>
      </c>
      <c r="T502" s="7">
        <f>($I502='Team Results'!$L$4)+0</f>
        <v>0</v>
      </c>
      <c r="U502" s="7">
        <f t="shared" si="75"/>
        <v>0</v>
      </c>
      <c r="V502" s="7">
        <f t="shared" si="76"/>
        <v>0</v>
      </c>
      <c r="W502" s="66">
        <f t="shared" si="77"/>
        <v>0</v>
      </c>
    </row>
    <row r="503" spans="1:23" ht="15">
      <c r="A503" s="5" t="str">
        <f t="shared" si="80"/>
        <v/>
      </c>
      <c r="B503" s="5" t="str">
        <f t="shared" si="81"/>
        <v/>
      </c>
      <c r="C503" s="5">
        <v>13</v>
      </c>
      <c r="D503" s="764"/>
      <c r="F503" s="529"/>
      <c r="G503" s="539">
        <f>IF('Form - Part 1'!$D$24="Yes",1,0)</f>
        <v>0</v>
      </c>
      <c r="H503" s="527">
        <v>6</v>
      </c>
      <c r="I503" s="561"/>
      <c r="J503" s="562"/>
      <c r="K503" s="563"/>
      <c r="L503" s="564"/>
      <c r="M503" s="563"/>
      <c r="N503" s="565"/>
      <c r="O503" s="570"/>
      <c r="P503" s="671">
        <f t="shared" si="71"/>
        <v>0</v>
      </c>
      <c r="Q503" s="63">
        <f t="shared" si="72"/>
        <v>0</v>
      </c>
      <c r="R503" s="62">
        <f t="shared" si="73"/>
        <v>0</v>
      </c>
      <c r="S503" s="66">
        <f t="shared" si="74"/>
        <v>0</v>
      </c>
      <c r="T503" s="7">
        <f>($I503='Team Results'!$L$4)+0</f>
        <v>0</v>
      </c>
      <c r="U503" s="7">
        <f t="shared" si="75"/>
        <v>0</v>
      </c>
      <c r="V503" s="7">
        <f t="shared" si="76"/>
        <v>0</v>
      </c>
      <c r="W503" s="66">
        <f t="shared" si="77"/>
        <v>0</v>
      </c>
    </row>
    <row r="504" spans="1:23" ht="15">
      <c r="A504" s="5" t="str">
        <f t="shared" si="80"/>
        <v/>
      </c>
      <c r="B504" s="5" t="str">
        <f t="shared" si="81"/>
        <v/>
      </c>
      <c r="C504" s="5">
        <v>13</v>
      </c>
      <c r="D504" s="764"/>
      <c r="F504" s="529"/>
      <c r="G504" s="539">
        <f>IF('Form - Part 1'!$D$24="Yes",1,0)</f>
        <v>0</v>
      </c>
      <c r="H504" s="527">
        <v>7</v>
      </c>
      <c r="I504" s="561"/>
      <c r="J504" s="562"/>
      <c r="K504" s="567"/>
      <c r="L504" s="564"/>
      <c r="M504" s="563"/>
      <c r="N504" s="568"/>
      <c r="O504" s="570"/>
      <c r="P504" s="671">
        <f t="shared" si="71"/>
        <v>0</v>
      </c>
      <c r="Q504" s="63">
        <f t="shared" si="72"/>
        <v>0</v>
      </c>
      <c r="R504" s="62">
        <f t="shared" si="73"/>
        <v>0</v>
      </c>
      <c r="S504" s="66">
        <f t="shared" si="74"/>
        <v>0</v>
      </c>
      <c r="T504" s="7">
        <f>($I504='Team Results'!$L$4)+0</f>
        <v>0</v>
      </c>
      <c r="U504" s="7">
        <f t="shared" si="75"/>
        <v>0</v>
      </c>
      <c r="V504" s="7">
        <f t="shared" si="76"/>
        <v>0</v>
      </c>
      <c r="W504" s="66">
        <f t="shared" si="77"/>
        <v>0</v>
      </c>
    </row>
    <row r="505" spans="1:23" ht="15">
      <c r="A505" s="5" t="str">
        <f t="shared" si="80"/>
        <v/>
      </c>
      <c r="B505" s="5" t="str">
        <f t="shared" si="81"/>
        <v/>
      </c>
      <c r="C505" s="5">
        <v>13</v>
      </c>
      <c r="D505" s="764"/>
      <c r="F505" s="529"/>
      <c r="G505" s="539">
        <f>IF('Form - Part 1'!$D$24="Yes",1,0)</f>
        <v>0</v>
      </c>
      <c r="H505" s="527">
        <v>8</v>
      </c>
      <c r="I505" s="561"/>
      <c r="J505" s="562"/>
      <c r="K505" s="567"/>
      <c r="L505" s="564"/>
      <c r="M505" s="563"/>
      <c r="N505" s="568"/>
      <c r="O505" s="570"/>
      <c r="P505" s="671">
        <f t="shared" si="71"/>
        <v>0</v>
      </c>
      <c r="Q505" s="63">
        <f t="shared" si="72"/>
        <v>0</v>
      </c>
      <c r="R505" s="62">
        <f t="shared" si="73"/>
        <v>0</v>
      </c>
      <c r="S505" s="66">
        <f t="shared" si="74"/>
        <v>0</v>
      </c>
      <c r="T505" s="7">
        <f>($I505='Team Results'!$L$4)+0</f>
        <v>0</v>
      </c>
      <c r="U505" s="7">
        <f t="shared" si="75"/>
        <v>0</v>
      </c>
      <c r="V505" s="7">
        <f t="shared" si="76"/>
        <v>0</v>
      </c>
      <c r="W505" s="66">
        <f t="shared" si="77"/>
        <v>0</v>
      </c>
    </row>
    <row r="506" spans="1:23" ht="15">
      <c r="A506" s="5" t="str">
        <f t="shared" si="80"/>
        <v/>
      </c>
      <c r="B506" s="5" t="str">
        <f t="shared" si="81"/>
        <v/>
      </c>
      <c r="C506" s="5">
        <v>13</v>
      </c>
      <c r="D506" s="764"/>
      <c r="F506" s="529"/>
      <c r="G506" s="539">
        <f>IF('Form - Part 1'!$D$24="Yes",1,0)</f>
        <v>0</v>
      </c>
      <c r="H506" s="527">
        <v>9</v>
      </c>
      <c r="I506" s="561"/>
      <c r="J506" s="562"/>
      <c r="K506" s="563"/>
      <c r="L506" s="564"/>
      <c r="M506" s="563"/>
      <c r="N506" s="565"/>
      <c r="O506" s="570"/>
      <c r="P506" s="671">
        <f t="shared" si="71"/>
        <v>0</v>
      </c>
      <c r="Q506" s="63">
        <f t="shared" si="72"/>
        <v>0</v>
      </c>
      <c r="R506" s="62">
        <f t="shared" si="73"/>
        <v>0</v>
      </c>
      <c r="S506" s="66">
        <f t="shared" si="74"/>
        <v>0</v>
      </c>
      <c r="T506" s="7">
        <f>($I506='Team Results'!$L$4)+0</f>
        <v>0</v>
      </c>
      <c r="U506" s="7">
        <f t="shared" si="75"/>
        <v>0</v>
      </c>
      <c r="V506" s="7">
        <f t="shared" si="76"/>
        <v>0</v>
      </c>
      <c r="W506" s="66">
        <f t="shared" si="77"/>
        <v>0</v>
      </c>
    </row>
    <row r="507" spans="1:23" ht="15">
      <c r="A507" s="5" t="str">
        <f t="shared" si="80"/>
        <v/>
      </c>
      <c r="B507" s="5" t="str">
        <f t="shared" si="81"/>
        <v/>
      </c>
      <c r="C507" s="5">
        <v>13</v>
      </c>
      <c r="D507" s="764"/>
      <c r="F507" s="529"/>
      <c r="G507" s="539">
        <f>IF('Form - Part 1'!$D$24="Yes",1,0)</f>
        <v>0</v>
      </c>
      <c r="H507" s="527">
        <v>10</v>
      </c>
      <c r="I507" s="561"/>
      <c r="J507" s="562"/>
      <c r="K507" s="567"/>
      <c r="L507" s="564"/>
      <c r="M507" s="563"/>
      <c r="N507" s="568"/>
      <c r="O507" s="570"/>
      <c r="P507" s="671">
        <f t="shared" si="71"/>
        <v>0</v>
      </c>
      <c r="Q507" s="63">
        <f t="shared" si="72"/>
        <v>0</v>
      </c>
      <c r="R507" s="62">
        <f t="shared" si="73"/>
        <v>0</v>
      </c>
      <c r="S507" s="66">
        <f t="shared" si="74"/>
        <v>0</v>
      </c>
      <c r="T507" s="7">
        <f>($I507='Team Results'!$L$4)+0</f>
        <v>0</v>
      </c>
      <c r="U507" s="7">
        <f t="shared" si="75"/>
        <v>0</v>
      </c>
      <c r="V507" s="7">
        <f t="shared" si="76"/>
        <v>0</v>
      </c>
      <c r="W507" s="66">
        <f t="shared" si="77"/>
        <v>0</v>
      </c>
    </row>
    <row r="508" spans="1:23" ht="15">
      <c r="A508" s="5" t="str">
        <f t="shared" si="80"/>
        <v/>
      </c>
      <c r="B508" s="5" t="str">
        <f t="shared" si="81"/>
        <v/>
      </c>
      <c r="C508" s="5">
        <v>13</v>
      </c>
      <c r="D508" s="764"/>
      <c r="F508" s="529"/>
      <c r="G508" s="539">
        <f>IF('Form - Part 1'!$D$24="Yes",1,0)</f>
        <v>0</v>
      </c>
      <c r="H508" s="527">
        <v>11</v>
      </c>
      <c r="I508" s="561"/>
      <c r="J508" s="562"/>
      <c r="K508" s="563"/>
      <c r="L508" s="564"/>
      <c r="M508" s="563"/>
      <c r="N508" s="565"/>
      <c r="O508" s="570"/>
      <c r="P508" s="671">
        <f t="shared" si="71"/>
        <v>0</v>
      </c>
      <c r="Q508" s="63">
        <f t="shared" si="72"/>
        <v>0</v>
      </c>
      <c r="R508" s="62">
        <f t="shared" si="73"/>
        <v>0</v>
      </c>
      <c r="S508" s="66">
        <f t="shared" si="74"/>
        <v>0</v>
      </c>
      <c r="T508" s="7">
        <f>($I508='Team Results'!$L$4)+0</f>
        <v>0</v>
      </c>
      <c r="U508" s="7">
        <f t="shared" si="75"/>
        <v>0</v>
      </c>
      <c r="V508" s="7">
        <f t="shared" si="76"/>
        <v>0</v>
      </c>
      <c r="W508" s="66">
        <f t="shared" si="77"/>
        <v>0</v>
      </c>
    </row>
    <row r="509" spans="1:23" ht="15">
      <c r="A509" s="5" t="str">
        <f t="shared" si="80"/>
        <v/>
      </c>
      <c r="B509" s="5" t="str">
        <f t="shared" si="81"/>
        <v/>
      </c>
      <c r="C509" s="5">
        <v>13</v>
      </c>
      <c r="D509" s="764"/>
      <c r="F509" s="529"/>
      <c r="G509" s="539">
        <f>IF('Form - Part 1'!$D$24="Yes",1,0)</f>
        <v>0</v>
      </c>
      <c r="H509" s="527">
        <v>12</v>
      </c>
      <c r="I509" s="561"/>
      <c r="J509" s="562"/>
      <c r="K509" s="567"/>
      <c r="L509" s="564"/>
      <c r="M509" s="563"/>
      <c r="N509" s="568"/>
      <c r="O509" s="570"/>
      <c r="P509" s="671">
        <f t="shared" si="71"/>
        <v>0</v>
      </c>
      <c r="Q509" s="63">
        <f t="shared" si="72"/>
        <v>0</v>
      </c>
      <c r="R509" s="62">
        <f t="shared" si="73"/>
        <v>0</v>
      </c>
      <c r="S509" s="66">
        <f t="shared" si="74"/>
        <v>0</v>
      </c>
      <c r="T509" s="7">
        <f>($I509='Team Results'!$L$4)+0</f>
        <v>0</v>
      </c>
      <c r="U509" s="7">
        <f t="shared" si="75"/>
        <v>0</v>
      </c>
      <c r="V509" s="7">
        <f t="shared" si="76"/>
        <v>0</v>
      </c>
      <c r="W509" s="66">
        <f t="shared" si="77"/>
        <v>0</v>
      </c>
    </row>
    <row r="510" spans="1:23" ht="15">
      <c r="A510" s="5" t="str">
        <f t="shared" si="80"/>
        <v/>
      </c>
      <c r="B510" s="5" t="str">
        <f t="shared" si="81"/>
        <v/>
      </c>
      <c r="C510" s="5">
        <v>13</v>
      </c>
      <c r="D510" s="764"/>
      <c r="F510" s="529"/>
      <c r="G510" s="539">
        <f>IF('Form - Part 1'!$D$24="Yes",1,0)</f>
        <v>0</v>
      </c>
      <c r="H510" s="527">
        <v>13</v>
      </c>
      <c r="I510" s="561"/>
      <c r="J510" s="562"/>
      <c r="K510" s="567"/>
      <c r="L510" s="564"/>
      <c r="M510" s="563"/>
      <c r="N510" s="568"/>
      <c r="O510" s="570"/>
      <c r="P510" s="671">
        <f t="shared" si="71"/>
        <v>0</v>
      </c>
      <c r="Q510" s="63">
        <f t="shared" si="72"/>
        <v>0</v>
      </c>
      <c r="R510" s="62">
        <f t="shared" si="73"/>
        <v>0</v>
      </c>
      <c r="S510" s="66">
        <f t="shared" si="74"/>
        <v>0</v>
      </c>
      <c r="T510" s="7">
        <f>($I510='Team Results'!$L$4)+0</f>
        <v>0</v>
      </c>
      <c r="U510" s="7">
        <f t="shared" si="75"/>
        <v>0</v>
      </c>
      <c r="V510" s="7">
        <f t="shared" si="76"/>
        <v>0</v>
      </c>
      <c r="W510" s="66">
        <f t="shared" si="77"/>
        <v>0</v>
      </c>
    </row>
    <row r="511" spans="1:23" ht="15">
      <c r="A511" s="5" t="str">
        <f t="shared" si="80"/>
        <v/>
      </c>
      <c r="B511" s="5" t="str">
        <f t="shared" si="81"/>
        <v/>
      </c>
      <c r="C511" s="5">
        <v>13</v>
      </c>
      <c r="D511" s="764"/>
      <c r="F511" s="529"/>
      <c r="G511" s="539">
        <f>IF('Form - Part 1'!$D$24="Yes",1,0)</f>
        <v>0</v>
      </c>
      <c r="H511" s="527">
        <v>14</v>
      </c>
      <c r="I511" s="561"/>
      <c r="J511" s="562"/>
      <c r="K511" s="563"/>
      <c r="L511" s="564"/>
      <c r="M511" s="563"/>
      <c r="N511" s="565"/>
      <c r="O511" s="570"/>
      <c r="P511" s="671">
        <f t="shared" si="71"/>
        <v>0</v>
      </c>
      <c r="Q511" s="63">
        <f t="shared" si="72"/>
        <v>0</v>
      </c>
      <c r="R511" s="62">
        <f t="shared" si="73"/>
        <v>0</v>
      </c>
      <c r="S511" s="66">
        <f t="shared" si="74"/>
        <v>0</v>
      </c>
      <c r="T511" s="7">
        <f>($I511='Team Results'!$L$4)+0</f>
        <v>0</v>
      </c>
      <c r="U511" s="7">
        <f t="shared" si="75"/>
        <v>0</v>
      </c>
      <c r="V511" s="7">
        <f t="shared" si="76"/>
        <v>0</v>
      </c>
      <c r="W511" s="66">
        <f t="shared" si="77"/>
        <v>0</v>
      </c>
    </row>
    <row r="512" spans="1:23" ht="15">
      <c r="A512" s="5" t="str">
        <f t="shared" si="80"/>
        <v/>
      </c>
      <c r="B512" s="5" t="str">
        <f t="shared" si="81"/>
        <v/>
      </c>
      <c r="C512" s="5">
        <v>13</v>
      </c>
      <c r="D512" s="764"/>
      <c r="F512" s="529"/>
      <c r="G512" s="539">
        <f>IF('Form - Part 1'!$D$24="Yes",1,0)</f>
        <v>0</v>
      </c>
      <c r="H512" s="527">
        <v>15</v>
      </c>
      <c r="I512" s="561"/>
      <c r="J512" s="562"/>
      <c r="K512" s="563"/>
      <c r="L512" s="564"/>
      <c r="M512" s="563"/>
      <c r="N512" s="565"/>
      <c r="O512" s="570"/>
      <c r="P512" s="671">
        <f t="shared" si="71"/>
        <v>0</v>
      </c>
      <c r="Q512" s="63">
        <f t="shared" si="72"/>
        <v>0</v>
      </c>
      <c r="R512" s="62">
        <f t="shared" si="73"/>
        <v>0</v>
      </c>
      <c r="S512" s="66">
        <f t="shared" si="74"/>
        <v>0</v>
      </c>
      <c r="T512" s="7">
        <f>($I512='Team Results'!$L$4)+0</f>
        <v>0</v>
      </c>
      <c r="U512" s="7">
        <f t="shared" si="75"/>
        <v>0</v>
      </c>
      <c r="V512" s="7">
        <f t="shared" si="76"/>
        <v>0</v>
      </c>
      <c r="W512" s="66">
        <f t="shared" si="77"/>
        <v>0</v>
      </c>
    </row>
    <row r="513" spans="1:23" ht="15">
      <c r="A513" s="5" t="str">
        <f t="shared" si="80"/>
        <v/>
      </c>
      <c r="B513" s="5" t="str">
        <f t="shared" si="81"/>
        <v/>
      </c>
      <c r="C513" s="5">
        <v>13</v>
      </c>
      <c r="D513" s="764"/>
      <c r="F513" s="529"/>
      <c r="G513" s="539">
        <f>IF('Form - Part 1'!$D$24="Yes",1,0)</f>
        <v>0</v>
      </c>
      <c r="H513" s="527">
        <v>16</v>
      </c>
      <c r="I513" s="561"/>
      <c r="J513" s="562"/>
      <c r="K513" s="563"/>
      <c r="L513" s="564"/>
      <c r="M513" s="563"/>
      <c r="N513" s="565"/>
      <c r="O513" s="570"/>
      <c r="P513" s="671">
        <f t="shared" si="71"/>
        <v>0</v>
      </c>
      <c r="Q513" s="63">
        <f t="shared" si="72"/>
        <v>0</v>
      </c>
      <c r="R513" s="62">
        <f t="shared" si="73"/>
        <v>0</v>
      </c>
      <c r="S513" s="66">
        <f t="shared" si="74"/>
        <v>0</v>
      </c>
      <c r="T513" s="7">
        <f>($I513='Team Results'!$L$4)+0</f>
        <v>0</v>
      </c>
      <c r="U513" s="7">
        <f t="shared" si="75"/>
        <v>0</v>
      </c>
      <c r="V513" s="7">
        <f t="shared" si="76"/>
        <v>0</v>
      </c>
      <c r="W513" s="66">
        <f t="shared" si="77"/>
        <v>0</v>
      </c>
    </row>
    <row r="514" spans="1:23" ht="15">
      <c r="A514" s="5" t="str">
        <f t="shared" si="80"/>
        <v/>
      </c>
      <c r="B514" s="5" t="str">
        <f t="shared" si="81"/>
        <v/>
      </c>
      <c r="C514" s="5">
        <v>13</v>
      </c>
      <c r="D514" s="764"/>
      <c r="F514" s="529"/>
      <c r="G514" s="539">
        <f>IF('Form - Part 1'!$D$24="Yes",1,0)</f>
        <v>0</v>
      </c>
      <c r="H514" s="527">
        <v>17</v>
      </c>
      <c r="I514" s="561"/>
      <c r="J514" s="562"/>
      <c r="K514" s="567"/>
      <c r="L514" s="564"/>
      <c r="M514" s="563"/>
      <c r="N514" s="568"/>
      <c r="O514" s="570"/>
      <c r="P514" s="671">
        <f t="shared" si="71"/>
        <v>0</v>
      </c>
      <c r="Q514" s="63">
        <f t="shared" si="72"/>
        <v>0</v>
      </c>
      <c r="R514" s="62">
        <f t="shared" si="73"/>
        <v>0</v>
      </c>
      <c r="S514" s="66">
        <f t="shared" si="74"/>
        <v>0</v>
      </c>
      <c r="T514" s="7">
        <f>($I514='Team Results'!$L$4)+0</f>
        <v>0</v>
      </c>
      <c r="U514" s="7">
        <f t="shared" si="75"/>
        <v>0</v>
      </c>
      <c r="V514" s="7">
        <f t="shared" si="76"/>
        <v>0</v>
      </c>
      <c r="W514" s="66">
        <f t="shared" si="77"/>
        <v>0</v>
      </c>
    </row>
    <row r="515" spans="1:23" ht="15">
      <c r="A515" s="5" t="str">
        <f t="shared" si="80"/>
        <v/>
      </c>
      <c r="B515" s="5" t="str">
        <f t="shared" si="81"/>
        <v/>
      </c>
      <c r="C515" s="5">
        <v>13</v>
      </c>
      <c r="D515" s="764"/>
      <c r="F515" s="529"/>
      <c r="G515" s="539">
        <f>IF('Form - Part 1'!$D$24="Yes",1,0)</f>
        <v>0</v>
      </c>
      <c r="H515" s="527">
        <v>18</v>
      </c>
      <c r="I515" s="561"/>
      <c r="J515" s="562"/>
      <c r="K515" s="567"/>
      <c r="L515" s="564"/>
      <c r="M515" s="563"/>
      <c r="N515" s="568"/>
      <c r="O515" s="570"/>
      <c r="P515" s="671">
        <f t="shared" si="71"/>
        <v>0</v>
      </c>
      <c r="Q515" s="63">
        <f t="shared" si="72"/>
        <v>0</v>
      </c>
      <c r="R515" s="62">
        <f t="shared" si="73"/>
        <v>0</v>
      </c>
      <c r="S515" s="66">
        <f t="shared" si="74"/>
        <v>0</v>
      </c>
      <c r="T515" s="7">
        <f>($I515='Team Results'!$L$4)+0</f>
        <v>0</v>
      </c>
      <c r="U515" s="7">
        <f t="shared" si="75"/>
        <v>0</v>
      </c>
      <c r="V515" s="7">
        <f t="shared" si="76"/>
        <v>0</v>
      </c>
      <c r="W515" s="66">
        <f t="shared" si="77"/>
        <v>0</v>
      </c>
    </row>
    <row r="516" spans="1:23" ht="15">
      <c r="A516" s="5" t="str">
        <f t="shared" si="80"/>
        <v/>
      </c>
      <c r="B516" s="5" t="str">
        <f t="shared" si="81"/>
        <v/>
      </c>
      <c r="C516" s="5">
        <v>13</v>
      </c>
      <c r="D516" s="764"/>
      <c r="F516" s="529"/>
      <c r="G516" s="539">
        <f>IF('Form - Part 1'!$D$24="Yes",1,0)</f>
        <v>0</v>
      </c>
      <c r="H516" s="527">
        <v>19</v>
      </c>
      <c r="I516" s="561"/>
      <c r="J516" s="562"/>
      <c r="K516" s="567"/>
      <c r="L516" s="564"/>
      <c r="M516" s="563"/>
      <c r="N516" s="568"/>
      <c r="O516" s="570"/>
      <c r="P516" s="671">
        <f t="shared" si="71"/>
        <v>0</v>
      </c>
      <c r="Q516" s="63">
        <f t="shared" si="72"/>
        <v>0</v>
      </c>
      <c r="R516" s="62">
        <f t="shared" si="73"/>
        <v>0</v>
      </c>
      <c r="S516" s="66">
        <f t="shared" si="74"/>
        <v>0</v>
      </c>
      <c r="T516" s="7">
        <f>($I516='Team Results'!$L$4)+0</f>
        <v>0</v>
      </c>
      <c r="U516" s="7">
        <f t="shared" si="75"/>
        <v>0</v>
      </c>
      <c r="V516" s="7">
        <f t="shared" si="76"/>
        <v>0</v>
      </c>
      <c r="W516" s="66">
        <f t="shared" si="77"/>
        <v>0</v>
      </c>
    </row>
    <row r="517" spans="1:23" ht="15">
      <c r="A517" s="5" t="str">
        <f t="shared" si="80"/>
        <v/>
      </c>
      <c r="B517" s="5" t="str">
        <f t="shared" si="81"/>
        <v/>
      </c>
      <c r="C517" s="5">
        <v>13</v>
      </c>
      <c r="D517" s="764"/>
      <c r="F517" s="529"/>
      <c r="G517" s="539">
        <f>IF('Form - Part 1'!$D$24="Yes",1,0)</f>
        <v>0</v>
      </c>
      <c r="H517" s="527">
        <v>20</v>
      </c>
      <c r="I517" s="561"/>
      <c r="J517" s="562"/>
      <c r="K517" s="567"/>
      <c r="L517" s="564"/>
      <c r="M517" s="563"/>
      <c r="N517" s="568"/>
      <c r="O517" s="570"/>
      <c r="P517" s="671">
        <f t="shared" si="71"/>
        <v>0</v>
      </c>
      <c r="Q517" s="63">
        <f t="shared" si="72"/>
        <v>0</v>
      </c>
      <c r="R517" s="62">
        <f t="shared" si="73"/>
        <v>0</v>
      </c>
      <c r="S517" s="66">
        <f t="shared" si="74"/>
        <v>0</v>
      </c>
      <c r="T517" s="7">
        <f>($I517='Team Results'!$L$4)+0</f>
        <v>0</v>
      </c>
      <c r="U517" s="7">
        <f t="shared" si="75"/>
        <v>0</v>
      </c>
      <c r="V517" s="7">
        <f t="shared" si="76"/>
        <v>0</v>
      </c>
      <c r="W517" s="66">
        <f t="shared" si="77"/>
        <v>0</v>
      </c>
    </row>
    <row r="518" spans="1:23" ht="15">
      <c r="A518" s="5" t="str">
        <f t="shared" si="80"/>
        <v/>
      </c>
      <c r="B518" s="5" t="str">
        <f t="shared" si="81"/>
        <v/>
      </c>
      <c r="C518" s="5">
        <v>13</v>
      </c>
      <c r="D518" s="764"/>
      <c r="F518" s="529"/>
      <c r="G518" s="539">
        <f>IF('Form - Part 1'!$D$24="Yes",1,0)</f>
        <v>0</v>
      </c>
      <c r="H518" s="527">
        <v>21</v>
      </c>
      <c r="I518" s="561"/>
      <c r="J518" s="562"/>
      <c r="K518" s="567"/>
      <c r="L518" s="564"/>
      <c r="M518" s="563"/>
      <c r="N518" s="568"/>
      <c r="O518" s="570"/>
      <c r="P518" s="671">
        <f t="shared" si="71"/>
        <v>0</v>
      </c>
      <c r="Q518" s="63">
        <f t="shared" si="72"/>
        <v>0</v>
      </c>
      <c r="R518" s="62">
        <f t="shared" si="73"/>
        <v>0</v>
      </c>
      <c r="S518" s="66">
        <f t="shared" si="74"/>
        <v>0</v>
      </c>
      <c r="T518" s="7">
        <f>($I518='Team Results'!$L$4)+0</f>
        <v>0</v>
      </c>
      <c r="U518" s="7">
        <f t="shared" si="75"/>
        <v>0</v>
      </c>
      <c r="V518" s="7">
        <f t="shared" si="76"/>
        <v>0</v>
      </c>
      <c r="W518" s="66">
        <f t="shared" si="77"/>
        <v>0</v>
      </c>
    </row>
    <row r="519" spans="1:23" ht="15">
      <c r="A519" s="5" t="str">
        <f t="shared" si="80"/>
        <v/>
      </c>
      <c r="B519" s="5" t="str">
        <f t="shared" si="81"/>
        <v/>
      </c>
      <c r="C519" s="5">
        <v>13</v>
      </c>
      <c r="D519" s="764"/>
      <c r="F519" s="529"/>
      <c r="G519" s="539">
        <f>IF('Form - Part 1'!$D$24="Yes",1,0)</f>
        <v>0</v>
      </c>
      <c r="H519" s="527">
        <v>22</v>
      </c>
      <c r="I519" s="561"/>
      <c r="J519" s="562"/>
      <c r="K519" s="567"/>
      <c r="L519" s="564"/>
      <c r="M519" s="563"/>
      <c r="N519" s="568"/>
      <c r="O519" s="570"/>
      <c r="P519" s="671">
        <f t="shared" ref="P519:P582" si="82">COUNTA(J519:N519)</f>
        <v>0</v>
      </c>
      <c r="Q519" s="63">
        <f t="shared" ref="Q519:Q582" si="83">COUNTIF(J519:N519,"Yes")</f>
        <v>0</v>
      </c>
      <c r="R519" s="62">
        <f t="shared" ref="R519:R582" si="84">IF(Q519 =5, 1,0)</f>
        <v>0</v>
      </c>
      <c r="S519" s="66">
        <f t="shared" ref="S519:S582" si="85">IF(G519+P519&gt;1,1,0)</f>
        <v>0</v>
      </c>
      <c r="T519" s="7">
        <f>($I519='Team Results'!$L$4)+0</f>
        <v>0</v>
      </c>
      <c r="U519" s="7">
        <f t="shared" ref="U519:U582" si="86">IF(T519=1,Q519,0)</f>
        <v>0</v>
      </c>
      <c r="V519" s="7">
        <f t="shared" ref="V519:V582" si="87">IF(T519=1,R519,0)</f>
        <v>0</v>
      </c>
      <c r="W519" s="66">
        <f t="shared" ref="W519:W582" si="88">IF(T519=1,S519,0)</f>
        <v>0</v>
      </c>
    </row>
    <row r="520" spans="1:23" ht="15">
      <c r="A520" s="5" t="str">
        <f t="shared" si="80"/>
        <v/>
      </c>
      <c r="B520" s="5" t="str">
        <f t="shared" si="81"/>
        <v/>
      </c>
      <c r="C520" s="5">
        <v>13</v>
      </c>
      <c r="D520" s="764"/>
      <c r="F520" s="529"/>
      <c r="G520" s="539">
        <f>IF('Form - Part 1'!$D$24="Yes",1,0)</f>
        <v>0</v>
      </c>
      <c r="H520" s="527">
        <v>23</v>
      </c>
      <c r="I520" s="561"/>
      <c r="J520" s="562"/>
      <c r="K520" s="567"/>
      <c r="L520" s="564"/>
      <c r="M520" s="563"/>
      <c r="N520" s="568"/>
      <c r="O520" s="570"/>
      <c r="P520" s="671">
        <f t="shared" si="82"/>
        <v>0</v>
      </c>
      <c r="Q520" s="63">
        <f t="shared" si="83"/>
        <v>0</v>
      </c>
      <c r="R520" s="62">
        <f t="shared" si="84"/>
        <v>0</v>
      </c>
      <c r="S520" s="66">
        <f t="shared" si="85"/>
        <v>0</v>
      </c>
      <c r="T520" s="7">
        <f>($I520='Team Results'!$L$4)+0</f>
        <v>0</v>
      </c>
      <c r="U520" s="7">
        <f t="shared" si="86"/>
        <v>0</v>
      </c>
      <c r="V520" s="7">
        <f t="shared" si="87"/>
        <v>0</v>
      </c>
      <c r="W520" s="66">
        <f t="shared" si="88"/>
        <v>0</v>
      </c>
    </row>
    <row r="521" spans="1:23" ht="15">
      <c r="A521" s="5" t="str">
        <f t="shared" si="80"/>
        <v/>
      </c>
      <c r="B521" s="5" t="str">
        <f t="shared" si="81"/>
        <v/>
      </c>
      <c r="C521" s="5">
        <v>13</v>
      </c>
      <c r="D521" s="764"/>
      <c r="F521" s="529"/>
      <c r="G521" s="539">
        <f>IF('Form - Part 1'!$D$24="Yes",1,0)</f>
        <v>0</v>
      </c>
      <c r="H521" s="527">
        <v>24</v>
      </c>
      <c r="I521" s="561"/>
      <c r="J521" s="562"/>
      <c r="K521" s="567"/>
      <c r="L521" s="564"/>
      <c r="M521" s="563"/>
      <c r="N521" s="568"/>
      <c r="O521" s="570"/>
      <c r="P521" s="671">
        <f t="shared" si="82"/>
        <v>0</v>
      </c>
      <c r="Q521" s="63">
        <f t="shared" si="83"/>
        <v>0</v>
      </c>
      <c r="R521" s="62">
        <f t="shared" si="84"/>
        <v>0</v>
      </c>
      <c r="S521" s="66">
        <f t="shared" si="85"/>
        <v>0</v>
      </c>
      <c r="T521" s="7">
        <f>($I521='Team Results'!$L$4)+0</f>
        <v>0</v>
      </c>
      <c r="U521" s="7">
        <f t="shared" si="86"/>
        <v>0</v>
      </c>
      <c r="V521" s="7">
        <f t="shared" si="87"/>
        <v>0</v>
      </c>
      <c r="W521" s="66">
        <f t="shared" si="88"/>
        <v>0</v>
      </c>
    </row>
    <row r="522" spans="1:23" ht="15">
      <c r="A522" s="5" t="str">
        <f t="shared" si="80"/>
        <v/>
      </c>
      <c r="B522" s="5" t="str">
        <f t="shared" si="81"/>
        <v/>
      </c>
      <c r="C522" s="5">
        <v>13</v>
      </c>
      <c r="D522" s="764"/>
      <c r="F522" s="529"/>
      <c r="G522" s="539">
        <f>IF('Form - Part 1'!$D$24="Yes",1,0)</f>
        <v>0</v>
      </c>
      <c r="H522" s="527">
        <v>25</v>
      </c>
      <c r="I522" s="561"/>
      <c r="J522" s="562"/>
      <c r="K522" s="567"/>
      <c r="L522" s="564"/>
      <c r="M522" s="563"/>
      <c r="N522" s="568"/>
      <c r="O522" s="570"/>
      <c r="P522" s="671">
        <f t="shared" si="82"/>
        <v>0</v>
      </c>
      <c r="Q522" s="63">
        <f t="shared" si="83"/>
        <v>0</v>
      </c>
      <c r="R522" s="62">
        <f t="shared" si="84"/>
        <v>0</v>
      </c>
      <c r="S522" s="66">
        <f t="shared" si="85"/>
        <v>0</v>
      </c>
      <c r="T522" s="7">
        <f>($I522='Team Results'!$L$4)+0</f>
        <v>0</v>
      </c>
      <c r="U522" s="7">
        <f t="shared" si="86"/>
        <v>0</v>
      </c>
      <c r="V522" s="7">
        <f t="shared" si="87"/>
        <v>0</v>
      </c>
      <c r="W522" s="66">
        <f t="shared" si="88"/>
        <v>0</v>
      </c>
    </row>
    <row r="523" spans="1:23" ht="15">
      <c r="A523" s="5" t="str">
        <f t="shared" si="80"/>
        <v/>
      </c>
      <c r="B523" s="5" t="str">
        <f t="shared" si="81"/>
        <v/>
      </c>
      <c r="C523" s="5">
        <v>13</v>
      </c>
      <c r="D523" s="764"/>
      <c r="F523" s="529"/>
      <c r="G523" s="539">
        <f>IF('Form - Part 1'!$D$24="Yes",1,0)</f>
        <v>0</v>
      </c>
      <c r="H523" s="527">
        <v>26</v>
      </c>
      <c r="I523" s="561"/>
      <c r="J523" s="562"/>
      <c r="K523" s="563"/>
      <c r="L523" s="564"/>
      <c r="M523" s="563"/>
      <c r="N523" s="565"/>
      <c r="O523" s="570"/>
      <c r="P523" s="671">
        <f t="shared" si="82"/>
        <v>0</v>
      </c>
      <c r="Q523" s="63">
        <f t="shared" si="83"/>
        <v>0</v>
      </c>
      <c r="R523" s="62">
        <f t="shared" si="84"/>
        <v>0</v>
      </c>
      <c r="S523" s="66">
        <f t="shared" si="85"/>
        <v>0</v>
      </c>
      <c r="T523" s="7">
        <f>($I523='Team Results'!$L$4)+0</f>
        <v>0</v>
      </c>
      <c r="U523" s="7">
        <f t="shared" si="86"/>
        <v>0</v>
      </c>
      <c r="V523" s="7">
        <f t="shared" si="87"/>
        <v>0</v>
      </c>
      <c r="W523" s="66">
        <f t="shared" si="88"/>
        <v>0</v>
      </c>
    </row>
    <row r="524" spans="1:23" ht="15">
      <c r="A524" s="5" t="str">
        <f t="shared" si="80"/>
        <v/>
      </c>
      <c r="B524" s="5" t="str">
        <f t="shared" si="81"/>
        <v/>
      </c>
      <c r="C524" s="5">
        <v>13</v>
      </c>
      <c r="D524" s="764"/>
      <c r="F524" s="529"/>
      <c r="G524" s="539">
        <f>IF('Form - Part 1'!$D$24="Yes",1,0)</f>
        <v>0</v>
      </c>
      <c r="H524" s="527">
        <v>27</v>
      </c>
      <c r="I524" s="561"/>
      <c r="J524" s="562"/>
      <c r="K524" s="563"/>
      <c r="L524" s="564"/>
      <c r="M524" s="563"/>
      <c r="N524" s="565"/>
      <c r="O524" s="570"/>
      <c r="P524" s="671">
        <f t="shared" si="82"/>
        <v>0</v>
      </c>
      <c r="Q524" s="63">
        <f t="shared" si="83"/>
        <v>0</v>
      </c>
      <c r="R524" s="62">
        <f t="shared" si="84"/>
        <v>0</v>
      </c>
      <c r="S524" s="66">
        <f t="shared" si="85"/>
        <v>0</v>
      </c>
      <c r="T524" s="7">
        <f>($I524='Team Results'!$L$4)+0</f>
        <v>0</v>
      </c>
      <c r="U524" s="7">
        <f t="shared" si="86"/>
        <v>0</v>
      </c>
      <c r="V524" s="7">
        <f t="shared" si="87"/>
        <v>0</v>
      </c>
      <c r="W524" s="66">
        <f t="shared" si="88"/>
        <v>0</v>
      </c>
    </row>
    <row r="525" spans="1:23" ht="15">
      <c r="A525" s="5" t="str">
        <f t="shared" si="80"/>
        <v/>
      </c>
      <c r="B525" s="5" t="str">
        <f t="shared" si="81"/>
        <v/>
      </c>
      <c r="C525" s="5">
        <v>13</v>
      </c>
      <c r="D525" s="764"/>
      <c r="F525" s="529"/>
      <c r="G525" s="539">
        <f>IF('Form - Part 1'!$D$24="Yes",1,0)</f>
        <v>0</v>
      </c>
      <c r="H525" s="527">
        <v>28</v>
      </c>
      <c r="I525" s="561"/>
      <c r="J525" s="562"/>
      <c r="K525" s="563"/>
      <c r="L525" s="564"/>
      <c r="M525" s="563"/>
      <c r="N525" s="565"/>
      <c r="O525" s="570"/>
      <c r="P525" s="671">
        <f t="shared" si="82"/>
        <v>0</v>
      </c>
      <c r="Q525" s="63">
        <f t="shared" si="83"/>
        <v>0</v>
      </c>
      <c r="R525" s="62">
        <f t="shared" si="84"/>
        <v>0</v>
      </c>
      <c r="S525" s="66">
        <f t="shared" si="85"/>
        <v>0</v>
      </c>
      <c r="T525" s="7">
        <f>($I525='Team Results'!$L$4)+0</f>
        <v>0</v>
      </c>
      <c r="U525" s="7">
        <f t="shared" si="86"/>
        <v>0</v>
      </c>
      <c r="V525" s="7">
        <f t="shared" si="87"/>
        <v>0</v>
      </c>
      <c r="W525" s="66">
        <f t="shared" si="88"/>
        <v>0</v>
      </c>
    </row>
    <row r="526" spans="1:23" ht="15">
      <c r="A526" s="5" t="str">
        <f t="shared" si="80"/>
        <v/>
      </c>
      <c r="B526" s="5" t="str">
        <f t="shared" si="81"/>
        <v/>
      </c>
      <c r="C526" s="5">
        <v>13</v>
      </c>
      <c r="D526" s="764"/>
      <c r="F526" s="529"/>
      <c r="G526" s="539">
        <f>IF('Form - Part 1'!$D$24="Yes",1,0)</f>
        <v>0</v>
      </c>
      <c r="H526" s="527">
        <v>29</v>
      </c>
      <c r="I526" s="561"/>
      <c r="J526" s="562"/>
      <c r="K526" s="563"/>
      <c r="L526" s="564"/>
      <c r="M526" s="563"/>
      <c r="N526" s="565"/>
      <c r="O526" s="570"/>
      <c r="P526" s="671">
        <f t="shared" si="82"/>
        <v>0</v>
      </c>
      <c r="Q526" s="63">
        <f t="shared" si="83"/>
        <v>0</v>
      </c>
      <c r="R526" s="62">
        <f t="shared" si="84"/>
        <v>0</v>
      </c>
      <c r="S526" s="66">
        <f t="shared" si="85"/>
        <v>0</v>
      </c>
      <c r="T526" s="7">
        <f>($I526='Team Results'!$L$4)+0</f>
        <v>0</v>
      </c>
      <c r="U526" s="7">
        <f t="shared" si="86"/>
        <v>0</v>
      </c>
      <c r="V526" s="7">
        <f t="shared" si="87"/>
        <v>0</v>
      </c>
      <c r="W526" s="66">
        <f t="shared" si="88"/>
        <v>0</v>
      </c>
    </row>
    <row r="527" spans="1:23" ht="15">
      <c r="A527" s="5" t="str">
        <f t="shared" si="80"/>
        <v/>
      </c>
      <c r="B527" s="5" t="str">
        <f t="shared" si="81"/>
        <v/>
      </c>
      <c r="C527" s="5">
        <v>13</v>
      </c>
      <c r="D527" s="764"/>
      <c r="F527" s="529"/>
      <c r="G527" s="539">
        <f>IF('Form - Part 1'!$D$24="Yes",1,0)</f>
        <v>0</v>
      </c>
      <c r="H527" s="527">
        <v>30</v>
      </c>
      <c r="I527" s="561"/>
      <c r="J527" s="562"/>
      <c r="K527" s="567"/>
      <c r="L527" s="564"/>
      <c r="M527" s="563"/>
      <c r="N527" s="568"/>
      <c r="O527" s="570"/>
      <c r="P527" s="671">
        <f t="shared" si="82"/>
        <v>0</v>
      </c>
      <c r="Q527" s="63">
        <f t="shared" si="83"/>
        <v>0</v>
      </c>
      <c r="R527" s="62">
        <f t="shared" si="84"/>
        <v>0</v>
      </c>
      <c r="S527" s="66">
        <f t="shared" si="85"/>
        <v>0</v>
      </c>
      <c r="T527" s="7">
        <f>($I527='Team Results'!$L$4)+0</f>
        <v>0</v>
      </c>
      <c r="U527" s="7">
        <f t="shared" si="86"/>
        <v>0</v>
      </c>
      <c r="V527" s="7">
        <f t="shared" si="87"/>
        <v>0</v>
      </c>
      <c r="W527" s="66">
        <f t="shared" si="88"/>
        <v>0</v>
      </c>
    </row>
    <row r="528" spans="1:23" ht="15">
      <c r="A528" s="5" t="str">
        <f t="shared" si="80"/>
        <v/>
      </c>
      <c r="B528" s="5" t="str">
        <f t="shared" si="81"/>
        <v/>
      </c>
      <c r="C528" s="5">
        <v>13</v>
      </c>
      <c r="D528" s="764"/>
      <c r="F528" s="529"/>
      <c r="G528" s="539">
        <f>IF('Form - Part 1'!$D$24="Yes",1,0)</f>
        <v>0</v>
      </c>
      <c r="H528" s="527">
        <v>31</v>
      </c>
      <c r="I528" s="561"/>
      <c r="J528" s="562"/>
      <c r="K528" s="567"/>
      <c r="L528" s="564"/>
      <c r="M528" s="563"/>
      <c r="N528" s="568"/>
      <c r="O528" s="570"/>
      <c r="P528" s="671">
        <f t="shared" si="82"/>
        <v>0</v>
      </c>
      <c r="Q528" s="63">
        <f t="shared" si="83"/>
        <v>0</v>
      </c>
      <c r="R528" s="62">
        <f t="shared" si="84"/>
        <v>0</v>
      </c>
      <c r="S528" s="66">
        <f t="shared" si="85"/>
        <v>0</v>
      </c>
      <c r="T528" s="7">
        <f>($I528='Team Results'!$L$4)+0</f>
        <v>0</v>
      </c>
      <c r="U528" s="7">
        <f t="shared" si="86"/>
        <v>0</v>
      </c>
      <c r="V528" s="7">
        <f t="shared" si="87"/>
        <v>0</v>
      </c>
      <c r="W528" s="66">
        <f t="shared" si="88"/>
        <v>0</v>
      </c>
    </row>
    <row r="529" spans="1:52" ht="15">
      <c r="A529" s="5" t="str">
        <f t="shared" si="80"/>
        <v/>
      </c>
      <c r="B529" s="5" t="str">
        <f t="shared" si="81"/>
        <v/>
      </c>
      <c r="C529" s="5">
        <v>13</v>
      </c>
      <c r="D529" s="764"/>
      <c r="F529" s="529"/>
      <c r="G529" s="539">
        <f>IF('Form - Part 1'!$D$24="Yes",1,0)</f>
        <v>0</v>
      </c>
      <c r="H529" s="527">
        <v>32</v>
      </c>
      <c r="I529" s="561"/>
      <c r="J529" s="562"/>
      <c r="K529" s="567"/>
      <c r="L529" s="564"/>
      <c r="M529" s="563"/>
      <c r="N529" s="568"/>
      <c r="O529" s="570"/>
      <c r="P529" s="671">
        <f t="shared" si="82"/>
        <v>0</v>
      </c>
      <c r="Q529" s="63">
        <f t="shared" si="83"/>
        <v>0</v>
      </c>
      <c r="R529" s="62">
        <f t="shared" si="84"/>
        <v>0</v>
      </c>
      <c r="S529" s="66">
        <f t="shared" si="85"/>
        <v>0</v>
      </c>
      <c r="T529" s="7">
        <f>($I529='Team Results'!$L$4)+0</f>
        <v>0</v>
      </c>
      <c r="U529" s="7">
        <f t="shared" si="86"/>
        <v>0</v>
      </c>
      <c r="V529" s="7">
        <f t="shared" si="87"/>
        <v>0</v>
      </c>
      <c r="W529" s="66">
        <f t="shared" si="88"/>
        <v>0</v>
      </c>
    </row>
    <row r="530" spans="1:52" ht="15">
      <c r="A530" s="5" t="str">
        <f t="shared" si="80"/>
        <v/>
      </c>
      <c r="B530" s="5" t="str">
        <f t="shared" si="81"/>
        <v/>
      </c>
      <c r="C530" s="5">
        <v>13</v>
      </c>
      <c r="D530" s="764"/>
      <c r="F530" s="529"/>
      <c r="G530" s="539">
        <f>IF('Form - Part 1'!$D$24="Yes",1,0)</f>
        <v>0</v>
      </c>
      <c r="H530" s="527">
        <v>33</v>
      </c>
      <c r="I530" s="561"/>
      <c r="J530" s="562"/>
      <c r="K530" s="567"/>
      <c r="L530" s="564"/>
      <c r="M530" s="563"/>
      <c r="N530" s="568"/>
      <c r="O530" s="570"/>
      <c r="P530" s="671">
        <f t="shared" si="82"/>
        <v>0</v>
      </c>
      <c r="Q530" s="63">
        <f t="shared" si="83"/>
        <v>0</v>
      </c>
      <c r="R530" s="62">
        <f t="shared" si="84"/>
        <v>0</v>
      </c>
      <c r="S530" s="66">
        <f t="shared" si="85"/>
        <v>0</v>
      </c>
      <c r="T530" s="7">
        <f>($I530='Team Results'!$L$4)+0</f>
        <v>0</v>
      </c>
      <c r="U530" s="7">
        <f t="shared" si="86"/>
        <v>0</v>
      </c>
      <c r="V530" s="7">
        <f t="shared" si="87"/>
        <v>0</v>
      </c>
      <c r="W530" s="66">
        <f t="shared" si="88"/>
        <v>0</v>
      </c>
    </row>
    <row r="531" spans="1:52" ht="15">
      <c r="A531" s="5" t="str">
        <f t="shared" si="80"/>
        <v/>
      </c>
      <c r="B531" s="5" t="str">
        <f t="shared" si="81"/>
        <v/>
      </c>
      <c r="C531" s="5">
        <v>13</v>
      </c>
      <c r="D531" s="764"/>
      <c r="F531" s="529"/>
      <c r="G531" s="539">
        <f>IF('Form - Part 1'!$D$24="Yes",1,0)</f>
        <v>0</v>
      </c>
      <c r="H531" s="527">
        <v>34</v>
      </c>
      <c r="I531" s="561"/>
      <c r="J531" s="562"/>
      <c r="K531" s="567"/>
      <c r="L531" s="564"/>
      <c r="M531" s="563"/>
      <c r="N531" s="568"/>
      <c r="O531" s="570"/>
      <c r="P531" s="671">
        <f t="shared" si="82"/>
        <v>0</v>
      </c>
      <c r="Q531" s="63">
        <f t="shared" si="83"/>
        <v>0</v>
      </c>
      <c r="R531" s="62">
        <f t="shared" si="84"/>
        <v>0</v>
      </c>
      <c r="S531" s="66">
        <f t="shared" si="85"/>
        <v>0</v>
      </c>
      <c r="T531" s="7">
        <f>($I531='Team Results'!$L$4)+0</f>
        <v>0</v>
      </c>
      <c r="U531" s="7">
        <f t="shared" si="86"/>
        <v>0</v>
      </c>
      <c r="V531" s="7">
        <f t="shared" si="87"/>
        <v>0</v>
      </c>
      <c r="W531" s="66">
        <f t="shared" si="88"/>
        <v>0</v>
      </c>
    </row>
    <row r="532" spans="1:52" ht="15">
      <c r="A532" s="5" t="str">
        <f t="shared" si="80"/>
        <v/>
      </c>
      <c r="B532" s="5" t="str">
        <f t="shared" si="81"/>
        <v/>
      </c>
      <c r="C532" s="5">
        <v>13</v>
      </c>
      <c r="D532" s="764"/>
      <c r="F532" s="529"/>
      <c r="G532" s="539">
        <f>IF('Form - Part 1'!$D$24="Yes",1,0)</f>
        <v>0</v>
      </c>
      <c r="H532" s="527">
        <v>35</v>
      </c>
      <c r="I532" s="561"/>
      <c r="J532" s="562"/>
      <c r="K532" s="567"/>
      <c r="L532" s="564"/>
      <c r="M532" s="563"/>
      <c r="N532" s="568"/>
      <c r="O532" s="570"/>
      <c r="P532" s="671">
        <f t="shared" si="82"/>
        <v>0</v>
      </c>
      <c r="Q532" s="63">
        <f t="shared" si="83"/>
        <v>0</v>
      </c>
      <c r="R532" s="62">
        <f t="shared" si="84"/>
        <v>0</v>
      </c>
      <c r="S532" s="66">
        <f t="shared" si="85"/>
        <v>0</v>
      </c>
      <c r="T532" s="7">
        <f>($I532='Team Results'!$L$4)+0</f>
        <v>0</v>
      </c>
      <c r="U532" s="7">
        <f t="shared" si="86"/>
        <v>0</v>
      </c>
      <c r="V532" s="7">
        <f t="shared" si="87"/>
        <v>0</v>
      </c>
      <c r="W532" s="66">
        <f t="shared" si="88"/>
        <v>0</v>
      </c>
    </row>
    <row r="533" spans="1:52" ht="15">
      <c r="A533" s="5" t="str">
        <f t="shared" si="80"/>
        <v/>
      </c>
      <c r="B533" s="5" t="str">
        <f t="shared" si="81"/>
        <v/>
      </c>
      <c r="C533" s="5">
        <v>13</v>
      </c>
      <c r="D533" s="764"/>
      <c r="F533" s="529"/>
      <c r="G533" s="539">
        <f>IF('Form - Part 1'!$D$24="Yes",1,0)</f>
        <v>0</v>
      </c>
      <c r="H533" s="527">
        <v>36</v>
      </c>
      <c r="I533" s="561"/>
      <c r="J533" s="562"/>
      <c r="K533" s="567"/>
      <c r="L533" s="564"/>
      <c r="M533" s="563"/>
      <c r="N533" s="568"/>
      <c r="O533" s="570"/>
      <c r="P533" s="671">
        <f t="shared" si="82"/>
        <v>0</v>
      </c>
      <c r="Q533" s="63">
        <f t="shared" si="83"/>
        <v>0</v>
      </c>
      <c r="R533" s="62">
        <f t="shared" si="84"/>
        <v>0</v>
      </c>
      <c r="S533" s="66">
        <f t="shared" si="85"/>
        <v>0</v>
      </c>
      <c r="T533" s="7">
        <f>($I533='Team Results'!$L$4)+0</f>
        <v>0</v>
      </c>
      <c r="U533" s="7">
        <f t="shared" si="86"/>
        <v>0</v>
      </c>
      <c r="V533" s="7">
        <f t="shared" si="87"/>
        <v>0</v>
      </c>
      <c r="W533" s="66">
        <f t="shared" si="88"/>
        <v>0</v>
      </c>
    </row>
    <row r="534" spans="1:52" ht="15">
      <c r="A534" s="5" t="str">
        <f t="shared" si="80"/>
        <v/>
      </c>
      <c r="B534" s="5" t="str">
        <f t="shared" si="81"/>
        <v/>
      </c>
      <c r="C534" s="5">
        <v>13</v>
      </c>
      <c r="D534" s="764"/>
      <c r="F534" s="529"/>
      <c r="G534" s="539">
        <f>IF('Form - Part 1'!$D$24="Yes",1,0)</f>
        <v>0</v>
      </c>
      <c r="H534" s="527">
        <v>37</v>
      </c>
      <c r="I534" s="561"/>
      <c r="J534" s="562"/>
      <c r="K534" s="567"/>
      <c r="L534" s="564"/>
      <c r="M534" s="563"/>
      <c r="N534" s="568"/>
      <c r="O534" s="570"/>
      <c r="P534" s="671">
        <f t="shared" si="82"/>
        <v>0</v>
      </c>
      <c r="Q534" s="63">
        <f t="shared" si="83"/>
        <v>0</v>
      </c>
      <c r="R534" s="62">
        <f t="shared" si="84"/>
        <v>0</v>
      </c>
      <c r="S534" s="66">
        <f t="shared" si="85"/>
        <v>0</v>
      </c>
      <c r="T534" s="7">
        <f>($I534='Team Results'!$L$4)+0</f>
        <v>0</v>
      </c>
      <c r="U534" s="7">
        <f t="shared" si="86"/>
        <v>0</v>
      </c>
      <c r="V534" s="7">
        <f t="shared" si="87"/>
        <v>0</v>
      </c>
      <c r="W534" s="66">
        <f t="shared" si="88"/>
        <v>0</v>
      </c>
    </row>
    <row r="535" spans="1:52" ht="15">
      <c r="A535" s="5" t="str">
        <f t="shared" si="80"/>
        <v/>
      </c>
      <c r="B535" s="5" t="str">
        <f t="shared" si="81"/>
        <v/>
      </c>
      <c r="C535" s="5">
        <v>13</v>
      </c>
      <c r="D535" s="764"/>
      <c r="F535" s="529"/>
      <c r="G535" s="539">
        <f>IF('Form - Part 1'!$D$24="Yes",1,0)</f>
        <v>0</v>
      </c>
      <c r="H535" s="527">
        <v>38</v>
      </c>
      <c r="I535" s="561"/>
      <c r="J535" s="562"/>
      <c r="K535" s="567"/>
      <c r="L535" s="564"/>
      <c r="M535" s="563"/>
      <c r="N535" s="568"/>
      <c r="O535" s="570"/>
      <c r="P535" s="671">
        <f t="shared" si="82"/>
        <v>0</v>
      </c>
      <c r="Q535" s="63">
        <f t="shared" si="83"/>
        <v>0</v>
      </c>
      <c r="R535" s="62">
        <f t="shared" si="84"/>
        <v>0</v>
      </c>
      <c r="S535" s="66">
        <f t="shared" si="85"/>
        <v>0</v>
      </c>
      <c r="T535" s="7">
        <f>($I535='Team Results'!$L$4)+0</f>
        <v>0</v>
      </c>
      <c r="U535" s="7">
        <f t="shared" si="86"/>
        <v>0</v>
      </c>
      <c r="V535" s="7">
        <f t="shared" si="87"/>
        <v>0</v>
      </c>
      <c r="W535" s="66">
        <f t="shared" si="88"/>
        <v>0</v>
      </c>
    </row>
    <row r="536" spans="1:52" ht="15">
      <c r="A536" s="5" t="str">
        <f t="shared" si="80"/>
        <v/>
      </c>
      <c r="B536" s="5" t="str">
        <f t="shared" si="81"/>
        <v/>
      </c>
      <c r="C536" s="5">
        <v>13</v>
      </c>
      <c r="D536" s="764"/>
      <c r="F536" s="529"/>
      <c r="G536" s="539">
        <f>IF('Form - Part 1'!$D$24="Yes",1,0)</f>
        <v>0</v>
      </c>
      <c r="H536" s="527">
        <v>39</v>
      </c>
      <c r="I536" s="561"/>
      <c r="J536" s="562"/>
      <c r="K536" s="563"/>
      <c r="L536" s="564"/>
      <c r="M536" s="563"/>
      <c r="N536" s="565"/>
      <c r="O536" s="570"/>
      <c r="P536" s="671">
        <f t="shared" si="82"/>
        <v>0</v>
      </c>
      <c r="Q536" s="63">
        <f t="shared" si="83"/>
        <v>0</v>
      </c>
      <c r="R536" s="62">
        <f t="shared" si="84"/>
        <v>0</v>
      </c>
      <c r="S536" s="66">
        <f t="shared" si="85"/>
        <v>0</v>
      </c>
      <c r="T536" s="7">
        <f>($I536='Team Results'!$L$4)+0</f>
        <v>0</v>
      </c>
      <c r="U536" s="7">
        <f t="shared" si="86"/>
        <v>0</v>
      </c>
      <c r="V536" s="7">
        <f t="shared" si="87"/>
        <v>0</v>
      </c>
      <c r="W536" s="66">
        <f t="shared" si="88"/>
        <v>0</v>
      </c>
    </row>
    <row r="537" spans="1:52" s="5" customFormat="1" ht="15">
      <c r="A537" s="5" t="str">
        <f t="shared" si="80"/>
        <v/>
      </c>
      <c r="B537" s="5" t="str">
        <f t="shared" si="81"/>
        <v/>
      </c>
      <c r="C537" s="5">
        <v>13</v>
      </c>
      <c r="D537" s="765"/>
      <c r="E537" s="536"/>
      <c r="F537" s="529"/>
      <c r="G537" s="539">
        <f>IF('Form - Part 1'!$D$24="Yes",1,0)</f>
        <v>0</v>
      </c>
      <c r="H537" s="537">
        <v>40</v>
      </c>
      <c r="I537" s="579"/>
      <c r="J537" s="580"/>
      <c r="K537" s="583"/>
      <c r="L537" s="582"/>
      <c r="M537" s="583"/>
      <c r="N537" s="584"/>
      <c r="O537" s="585"/>
      <c r="P537" s="671">
        <f t="shared" si="82"/>
        <v>0</v>
      </c>
      <c r="Q537" s="63">
        <f t="shared" si="83"/>
        <v>0</v>
      </c>
      <c r="R537" s="62">
        <f t="shared" si="84"/>
        <v>0</v>
      </c>
      <c r="S537" s="66">
        <f t="shared" si="85"/>
        <v>0</v>
      </c>
      <c r="T537" s="7">
        <f>($I537='Team Results'!$L$4)+0</f>
        <v>0</v>
      </c>
      <c r="U537" s="7">
        <f t="shared" si="86"/>
        <v>0</v>
      </c>
      <c r="V537" s="7">
        <f t="shared" si="87"/>
        <v>0</v>
      </c>
      <c r="W537" s="66">
        <f t="shared" si="88"/>
        <v>0</v>
      </c>
      <c r="X537" s="62"/>
      <c r="Y537" s="62"/>
      <c r="Z537" s="62"/>
      <c r="AA537" s="62"/>
      <c r="AB537" s="62"/>
      <c r="AC537" s="62"/>
      <c r="AD537" s="62"/>
      <c r="AE537" s="62"/>
      <c r="AF537" s="62"/>
      <c r="AG537" s="62"/>
      <c r="AH537" s="62"/>
      <c r="AI537" s="62"/>
      <c r="AJ537" s="62"/>
      <c r="AK537" s="62"/>
      <c r="AL537" s="62"/>
      <c r="AM537" s="62"/>
      <c r="AN537" s="62"/>
      <c r="AO537" s="62"/>
      <c r="AP537" s="62"/>
      <c r="AQ537" s="62"/>
      <c r="AR537" s="62"/>
      <c r="AS537" s="62"/>
      <c r="AT537" s="62"/>
      <c r="AU537" s="62"/>
      <c r="AV537" s="62"/>
      <c r="AW537" s="62"/>
      <c r="AX537" s="62"/>
      <c r="AY537" s="62"/>
      <c r="AZ537" s="62"/>
    </row>
    <row r="538" spans="1:52" s="241" customFormat="1">
      <c r="D538" s="298"/>
      <c r="E538" s="299"/>
      <c r="F538" s="300"/>
      <c r="G538" s="300"/>
      <c r="I538" s="242"/>
      <c r="J538" s="242"/>
      <c r="K538" s="242"/>
      <c r="L538" s="242"/>
      <c r="M538" s="242"/>
      <c r="N538" s="242"/>
      <c r="O538" s="243"/>
      <c r="P538" s="671">
        <f t="shared" si="82"/>
        <v>0</v>
      </c>
      <c r="Q538" s="63">
        <f t="shared" si="83"/>
        <v>0</v>
      </c>
      <c r="R538" s="62">
        <f t="shared" si="84"/>
        <v>0</v>
      </c>
      <c r="S538" s="66">
        <f t="shared" si="85"/>
        <v>0</v>
      </c>
      <c r="T538" s="7">
        <f>($I538='Team Results'!$L$4)+0</f>
        <v>0</v>
      </c>
      <c r="U538" s="7">
        <f t="shared" si="86"/>
        <v>0</v>
      </c>
      <c r="V538" s="7">
        <f t="shared" si="87"/>
        <v>0</v>
      </c>
      <c r="W538" s="66">
        <f t="shared" si="88"/>
        <v>0</v>
      </c>
    </row>
    <row r="539" spans="1:52" ht="15">
      <c r="A539" s="5" t="str">
        <f>IF(ISERROR(MONTH($E$539)),"",MONTH($E$539))</f>
        <v/>
      </c>
      <c r="B539" s="5" t="str">
        <f>IF(ISERROR(WEEKNUM($E$539)),"",WEEKNUM($E$539))</f>
        <v/>
      </c>
      <c r="C539" s="5">
        <v>14</v>
      </c>
      <c r="D539" s="763">
        <v>14</v>
      </c>
      <c r="E539" s="538" t="str">
        <f>IF(ISBLANK('Form - Part 1'!B25),"",'Form - Part 1'!B25)</f>
        <v/>
      </c>
      <c r="F539" s="539" t="str">
        <f>IF(ISBLANK('Form - Part 1'!C25),"0",'Form - Part 1'!C25)</f>
        <v>0</v>
      </c>
      <c r="G539" s="539">
        <f>IF('Form - Part 1'!$D$25="Yes",1,0)</f>
        <v>0</v>
      </c>
      <c r="H539" s="540">
        <v>1</v>
      </c>
      <c r="I539" s="586"/>
      <c r="J539" s="587"/>
      <c r="K539" s="588"/>
      <c r="L539" s="589"/>
      <c r="M539" s="588"/>
      <c r="N539" s="590"/>
      <c r="O539" s="591"/>
      <c r="P539" s="671">
        <f t="shared" si="82"/>
        <v>0</v>
      </c>
      <c r="Q539" s="63">
        <f t="shared" si="83"/>
        <v>0</v>
      </c>
      <c r="R539" s="62">
        <f t="shared" si="84"/>
        <v>0</v>
      </c>
      <c r="S539" s="66">
        <f t="shared" si="85"/>
        <v>0</v>
      </c>
      <c r="T539" s="7">
        <f>($I539='Team Results'!$L$4)+0</f>
        <v>0</v>
      </c>
      <c r="U539" s="7">
        <f t="shared" si="86"/>
        <v>0</v>
      </c>
      <c r="V539" s="7">
        <f t="shared" si="87"/>
        <v>0</v>
      </c>
      <c r="W539" s="66">
        <f t="shared" si="88"/>
        <v>0</v>
      </c>
    </row>
    <row r="540" spans="1:52" ht="15">
      <c r="A540" s="5" t="str">
        <f t="shared" ref="A540:A578" si="89">IF(ISERROR(MONTH($E$539)),"",MONTH($E$539))</f>
        <v/>
      </c>
      <c r="B540" s="5" t="str">
        <f t="shared" ref="B540:B578" si="90">IF(ISERROR(WEEKNUM($E$539)),"",WEEKNUM($E$539))</f>
        <v/>
      </c>
      <c r="C540" s="5">
        <v>14</v>
      </c>
      <c r="D540" s="764"/>
      <c r="F540" s="529"/>
      <c r="G540" s="539">
        <f>IF('Form - Part 1'!$D$25="Yes",1,0)</f>
        <v>0</v>
      </c>
      <c r="H540" s="527">
        <v>2</v>
      </c>
      <c r="I540" s="561"/>
      <c r="J540" s="562"/>
      <c r="K540" s="567"/>
      <c r="L540" s="564"/>
      <c r="M540" s="563"/>
      <c r="N540" s="568"/>
      <c r="O540" s="570"/>
      <c r="P540" s="671">
        <f t="shared" si="82"/>
        <v>0</v>
      </c>
      <c r="Q540" s="63">
        <f t="shared" si="83"/>
        <v>0</v>
      </c>
      <c r="R540" s="62">
        <f t="shared" si="84"/>
        <v>0</v>
      </c>
      <c r="S540" s="66">
        <f t="shared" si="85"/>
        <v>0</v>
      </c>
      <c r="T540" s="7">
        <f>($I540='Team Results'!$L$4)+0</f>
        <v>0</v>
      </c>
      <c r="U540" s="7">
        <f t="shared" si="86"/>
        <v>0</v>
      </c>
      <c r="V540" s="7">
        <f t="shared" si="87"/>
        <v>0</v>
      </c>
      <c r="W540" s="66">
        <f t="shared" si="88"/>
        <v>0</v>
      </c>
    </row>
    <row r="541" spans="1:52" ht="15">
      <c r="A541" s="5" t="str">
        <f t="shared" si="89"/>
        <v/>
      </c>
      <c r="B541" s="5" t="str">
        <f t="shared" si="90"/>
        <v/>
      </c>
      <c r="C541" s="5">
        <v>14</v>
      </c>
      <c r="D541" s="764"/>
      <c r="F541" s="529"/>
      <c r="G541" s="539">
        <f>IF('Form - Part 1'!$D$25="Yes",1,0)</f>
        <v>0</v>
      </c>
      <c r="H541" s="527">
        <v>3</v>
      </c>
      <c r="I541" s="561"/>
      <c r="J541" s="562"/>
      <c r="K541" s="567"/>
      <c r="L541" s="564"/>
      <c r="M541" s="563"/>
      <c r="N541" s="568"/>
      <c r="O541" s="570"/>
      <c r="P541" s="671">
        <f t="shared" si="82"/>
        <v>0</v>
      </c>
      <c r="Q541" s="63">
        <f t="shared" si="83"/>
        <v>0</v>
      </c>
      <c r="R541" s="62">
        <f t="shared" si="84"/>
        <v>0</v>
      </c>
      <c r="S541" s="66">
        <f t="shared" si="85"/>
        <v>0</v>
      </c>
      <c r="T541" s="7">
        <f>($I541='Team Results'!$L$4)+0</f>
        <v>0</v>
      </c>
      <c r="U541" s="7">
        <f t="shared" si="86"/>
        <v>0</v>
      </c>
      <c r="V541" s="7">
        <f t="shared" si="87"/>
        <v>0</v>
      </c>
      <c r="W541" s="66">
        <f t="shared" si="88"/>
        <v>0</v>
      </c>
    </row>
    <row r="542" spans="1:52" ht="15">
      <c r="A542" s="5" t="str">
        <f t="shared" si="89"/>
        <v/>
      </c>
      <c r="B542" s="5" t="str">
        <f t="shared" si="90"/>
        <v/>
      </c>
      <c r="C542" s="5">
        <v>14</v>
      </c>
      <c r="D542" s="764"/>
      <c r="F542" s="529"/>
      <c r="G542" s="539">
        <f>IF('Form - Part 1'!$D$25="Yes",1,0)</f>
        <v>0</v>
      </c>
      <c r="H542" s="527">
        <v>4</v>
      </c>
      <c r="I542" s="561"/>
      <c r="J542" s="562"/>
      <c r="K542" s="563"/>
      <c r="L542" s="564"/>
      <c r="M542" s="563"/>
      <c r="N542" s="565"/>
      <c r="O542" s="570"/>
      <c r="P542" s="671">
        <f t="shared" si="82"/>
        <v>0</v>
      </c>
      <c r="Q542" s="63">
        <f t="shared" si="83"/>
        <v>0</v>
      </c>
      <c r="R542" s="62">
        <f t="shared" si="84"/>
        <v>0</v>
      </c>
      <c r="S542" s="66">
        <f t="shared" si="85"/>
        <v>0</v>
      </c>
      <c r="T542" s="7">
        <f>($I542='Team Results'!$L$4)+0</f>
        <v>0</v>
      </c>
      <c r="U542" s="7">
        <f t="shared" si="86"/>
        <v>0</v>
      </c>
      <c r="V542" s="7">
        <f t="shared" si="87"/>
        <v>0</v>
      </c>
      <c r="W542" s="66">
        <f t="shared" si="88"/>
        <v>0</v>
      </c>
    </row>
    <row r="543" spans="1:52" ht="15">
      <c r="A543" s="5" t="str">
        <f t="shared" si="89"/>
        <v/>
      </c>
      <c r="B543" s="5" t="str">
        <f t="shared" si="90"/>
        <v/>
      </c>
      <c r="C543" s="5">
        <v>14</v>
      </c>
      <c r="D543" s="764"/>
      <c r="F543" s="529"/>
      <c r="G543" s="539">
        <f>IF('Form - Part 1'!$D$25="Yes",1,0)</f>
        <v>0</v>
      </c>
      <c r="H543" s="527">
        <v>5</v>
      </c>
      <c r="I543" s="561"/>
      <c r="J543" s="562"/>
      <c r="K543" s="563"/>
      <c r="L543" s="564"/>
      <c r="M543" s="563"/>
      <c r="N543" s="565"/>
      <c r="O543" s="570"/>
      <c r="P543" s="671">
        <f t="shared" si="82"/>
        <v>0</v>
      </c>
      <c r="Q543" s="63">
        <f t="shared" si="83"/>
        <v>0</v>
      </c>
      <c r="R543" s="62">
        <f t="shared" si="84"/>
        <v>0</v>
      </c>
      <c r="S543" s="66">
        <f t="shared" si="85"/>
        <v>0</v>
      </c>
      <c r="T543" s="7">
        <f>($I543='Team Results'!$L$4)+0</f>
        <v>0</v>
      </c>
      <c r="U543" s="7">
        <f t="shared" si="86"/>
        <v>0</v>
      </c>
      <c r="V543" s="7">
        <f t="shared" si="87"/>
        <v>0</v>
      </c>
      <c r="W543" s="66">
        <f t="shared" si="88"/>
        <v>0</v>
      </c>
    </row>
    <row r="544" spans="1:52" ht="15">
      <c r="A544" s="5" t="str">
        <f t="shared" si="89"/>
        <v/>
      </c>
      <c r="B544" s="5" t="str">
        <f t="shared" si="90"/>
        <v/>
      </c>
      <c r="C544" s="5">
        <v>14</v>
      </c>
      <c r="D544" s="764"/>
      <c r="F544" s="529"/>
      <c r="G544" s="539">
        <f>IF('Form - Part 1'!$D$25="Yes",1,0)</f>
        <v>0</v>
      </c>
      <c r="H544" s="527">
        <v>6</v>
      </c>
      <c r="I544" s="561"/>
      <c r="J544" s="562"/>
      <c r="K544" s="563"/>
      <c r="L544" s="564"/>
      <c r="M544" s="563"/>
      <c r="N544" s="565"/>
      <c r="O544" s="570"/>
      <c r="P544" s="671">
        <f t="shared" si="82"/>
        <v>0</v>
      </c>
      <c r="Q544" s="63">
        <f t="shared" si="83"/>
        <v>0</v>
      </c>
      <c r="R544" s="62">
        <f t="shared" si="84"/>
        <v>0</v>
      </c>
      <c r="S544" s="66">
        <f t="shared" si="85"/>
        <v>0</v>
      </c>
      <c r="T544" s="7">
        <f>($I544='Team Results'!$L$4)+0</f>
        <v>0</v>
      </c>
      <c r="U544" s="7">
        <f t="shared" si="86"/>
        <v>0</v>
      </c>
      <c r="V544" s="7">
        <f t="shared" si="87"/>
        <v>0</v>
      </c>
      <c r="W544" s="66">
        <f t="shared" si="88"/>
        <v>0</v>
      </c>
    </row>
    <row r="545" spans="1:23" ht="15">
      <c r="A545" s="5" t="str">
        <f t="shared" si="89"/>
        <v/>
      </c>
      <c r="B545" s="5" t="str">
        <f t="shared" si="90"/>
        <v/>
      </c>
      <c r="C545" s="5">
        <v>14</v>
      </c>
      <c r="D545" s="764"/>
      <c r="F545" s="529"/>
      <c r="G545" s="539">
        <f>IF('Form - Part 1'!$D$25="Yes",1,0)</f>
        <v>0</v>
      </c>
      <c r="H545" s="527">
        <v>7</v>
      </c>
      <c r="I545" s="561"/>
      <c r="J545" s="562"/>
      <c r="K545" s="567"/>
      <c r="L545" s="564"/>
      <c r="M545" s="563"/>
      <c r="N545" s="568"/>
      <c r="O545" s="570"/>
      <c r="P545" s="671">
        <f t="shared" si="82"/>
        <v>0</v>
      </c>
      <c r="Q545" s="63">
        <f t="shared" si="83"/>
        <v>0</v>
      </c>
      <c r="R545" s="62">
        <f t="shared" si="84"/>
        <v>0</v>
      </c>
      <c r="S545" s="66">
        <f t="shared" si="85"/>
        <v>0</v>
      </c>
      <c r="T545" s="7">
        <f>($I545='Team Results'!$L$4)+0</f>
        <v>0</v>
      </c>
      <c r="U545" s="7">
        <f t="shared" si="86"/>
        <v>0</v>
      </c>
      <c r="V545" s="7">
        <f t="shared" si="87"/>
        <v>0</v>
      </c>
      <c r="W545" s="66">
        <f t="shared" si="88"/>
        <v>0</v>
      </c>
    </row>
    <row r="546" spans="1:23" ht="15">
      <c r="A546" s="5" t="str">
        <f t="shared" si="89"/>
        <v/>
      </c>
      <c r="B546" s="5" t="str">
        <f t="shared" si="90"/>
        <v/>
      </c>
      <c r="C546" s="5">
        <v>14</v>
      </c>
      <c r="D546" s="764"/>
      <c r="F546" s="529"/>
      <c r="G546" s="539">
        <f>IF('Form - Part 1'!$D$25="Yes",1,0)</f>
        <v>0</v>
      </c>
      <c r="H546" s="527">
        <v>8</v>
      </c>
      <c r="I546" s="561"/>
      <c r="J546" s="562"/>
      <c r="K546" s="567"/>
      <c r="L546" s="564"/>
      <c r="M546" s="563"/>
      <c r="N546" s="568"/>
      <c r="O546" s="570"/>
      <c r="P546" s="671">
        <f t="shared" si="82"/>
        <v>0</v>
      </c>
      <c r="Q546" s="63">
        <f t="shared" si="83"/>
        <v>0</v>
      </c>
      <c r="R546" s="62">
        <f t="shared" si="84"/>
        <v>0</v>
      </c>
      <c r="S546" s="66">
        <f t="shared" si="85"/>
        <v>0</v>
      </c>
      <c r="T546" s="7">
        <f>($I546='Team Results'!$L$4)+0</f>
        <v>0</v>
      </c>
      <c r="U546" s="7">
        <f t="shared" si="86"/>
        <v>0</v>
      </c>
      <c r="V546" s="7">
        <f t="shared" si="87"/>
        <v>0</v>
      </c>
      <c r="W546" s="66">
        <f t="shared" si="88"/>
        <v>0</v>
      </c>
    </row>
    <row r="547" spans="1:23" ht="15">
      <c r="A547" s="5" t="str">
        <f t="shared" si="89"/>
        <v/>
      </c>
      <c r="B547" s="5" t="str">
        <f t="shared" si="90"/>
        <v/>
      </c>
      <c r="C547" s="5">
        <v>14</v>
      </c>
      <c r="D547" s="764"/>
      <c r="F547" s="529"/>
      <c r="G547" s="539">
        <f>IF('Form - Part 1'!$D$25="Yes",1,0)</f>
        <v>0</v>
      </c>
      <c r="H547" s="527">
        <v>9</v>
      </c>
      <c r="I547" s="561"/>
      <c r="J547" s="562"/>
      <c r="K547" s="563"/>
      <c r="L547" s="564"/>
      <c r="M547" s="563"/>
      <c r="N547" s="565"/>
      <c r="O547" s="570"/>
      <c r="P547" s="671">
        <f t="shared" si="82"/>
        <v>0</v>
      </c>
      <c r="Q547" s="63">
        <f t="shared" si="83"/>
        <v>0</v>
      </c>
      <c r="R547" s="62">
        <f t="shared" si="84"/>
        <v>0</v>
      </c>
      <c r="S547" s="66">
        <f t="shared" si="85"/>
        <v>0</v>
      </c>
      <c r="T547" s="7">
        <f>($I547='Team Results'!$L$4)+0</f>
        <v>0</v>
      </c>
      <c r="U547" s="7">
        <f t="shared" si="86"/>
        <v>0</v>
      </c>
      <c r="V547" s="7">
        <f t="shared" si="87"/>
        <v>0</v>
      </c>
      <c r="W547" s="66">
        <f t="shared" si="88"/>
        <v>0</v>
      </c>
    </row>
    <row r="548" spans="1:23" ht="15">
      <c r="A548" s="5" t="str">
        <f t="shared" si="89"/>
        <v/>
      </c>
      <c r="B548" s="5" t="str">
        <f t="shared" si="90"/>
        <v/>
      </c>
      <c r="C548" s="5">
        <v>14</v>
      </c>
      <c r="D548" s="764"/>
      <c r="F548" s="529"/>
      <c r="G548" s="539">
        <f>IF('Form - Part 1'!$D$25="Yes",1,0)</f>
        <v>0</v>
      </c>
      <c r="H548" s="527">
        <v>10</v>
      </c>
      <c r="I548" s="561"/>
      <c r="J548" s="562"/>
      <c r="K548" s="567"/>
      <c r="L548" s="564"/>
      <c r="M548" s="563"/>
      <c r="N548" s="568"/>
      <c r="O548" s="570"/>
      <c r="P548" s="671">
        <f t="shared" si="82"/>
        <v>0</v>
      </c>
      <c r="Q548" s="63">
        <f t="shared" si="83"/>
        <v>0</v>
      </c>
      <c r="R548" s="62">
        <f t="shared" si="84"/>
        <v>0</v>
      </c>
      <c r="S548" s="66">
        <f t="shared" si="85"/>
        <v>0</v>
      </c>
      <c r="T548" s="7">
        <f>($I548='Team Results'!$L$4)+0</f>
        <v>0</v>
      </c>
      <c r="U548" s="7">
        <f t="shared" si="86"/>
        <v>0</v>
      </c>
      <c r="V548" s="7">
        <f t="shared" si="87"/>
        <v>0</v>
      </c>
      <c r="W548" s="66">
        <f t="shared" si="88"/>
        <v>0</v>
      </c>
    </row>
    <row r="549" spans="1:23" ht="15">
      <c r="A549" s="5" t="str">
        <f t="shared" si="89"/>
        <v/>
      </c>
      <c r="B549" s="5" t="str">
        <f t="shared" si="90"/>
        <v/>
      </c>
      <c r="C549" s="5">
        <v>14</v>
      </c>
      <c r="D549" s="764"/>
      <c r="F549" s="529"/>
      <c r="G549" s="539">
        <f>IF('Form - Part 1'!$D$25="Yes",1,0)</f>
        <v>0</v>
      </c>
      <c r="H549" s="527">
        <v>11</v>
      </c>
      <c r="I549" s="561"/>
      <c r="J549" s="562"/>
      <c r="K549" s="563"/>
      <c r="L549" s="564"/>
      <c r="M549" s="563"/>
      <c r="N549" s="565"/>
      <c r="O549" s="570"/>
      <c r="P549" s="671">
        <f t="shared" si="82"/>
        <v>0</v>
      </c>
      <c r="Q549" s="63">
        <f t="shared" si="83"/>
        <v>0</v>
      </c>
      <c r="R549" s="62">
        <f t="shared" si="84"/>
        <v>0</v>
      </c>
      <c r="S549" s="66">
        <f t="shared" si="85"/>
        <v>0</v>
      </c>
      <c r="T549" s="7">
        <f>($I549='Team Results'!$L$4)+0</f>
        <v>0</v>
      </c>
      <c r="U549" s="7">
        <f t="shared" si="86"/>
        <v>0</v>
      </c>
      <c r="V549" s="7">
        <f t="shared" si="87"/>
        <v>0</v>
      </c>
      <c r="W549" s="66">
        <f t="shared" si="88"/>
        <v>0</v>
      </c>
    </row>
    <row r="550" spans="1:23" ht="15">
      <c r="A550" s="5" t="str">
        <f t="shared" si="89"/>
        <v/>
      </c>
      <c r="B550" s="5" t="str">
        <f t="shared" si="90"/>
        <v/>
      </c>
      <c r="C550" s="5">
        <v>14</v>
      </c>
      <c r="D550" s="764"/>
      <c r="F550" s="529"/>
      <c r="G550" s="539">
        <f>IF('Form - Part 1'!$D$25="Yes",1,0)</f>
        <v>0</v>
      </c>
      <c r="H550" s="527">
        <v>12</v>
      </c>
      <c r="I550" s="561"/>
      <c r="J550" s="562"/>
      <c r="K550" s="567"/>
      <c r="L550" s="564"/>
      <c r="M550" s="563"/>
      <c r="N550" s="568"/>
      <c r="O550" s="570"/>
      <c r="P550" s="671">
        <f t="shared" si="82"/>
        <v>0</v>
      </c>
      <c r="Q550" s="63">
        <f t="shared" si="83"/>
        <v>0</v>
      </c>
      <c r="R550" s="62">
        <f t="shared" si="84"/>
        <v>0</v>
      </c>
      <c r="S550" s="66">
        <f t="shared" si="85"/>
        <v>0</v>
      </c>
      <c r="T550" s="7">
        <f>($I550='Team Results'!$L$4)+0</f>
        <v>0</v>
      </c>
      <c r="U550" s="7">
        <f t="shared" si="86"/>
        <v>0</v>
      </c>
      <c r="V550" s="7">
        <f t="shared" si="87"/>
        <v>0</v>
      </c>
      <c r="W550" s="66">
        <f t="shared" si="88"/>
        <v>0</v>
      </c>
    </row>
    <row r="551" spans="1:23" ht="15">
      <c r="A551" s="5" t="str">
        <f t="shared" si="89"/>
        <v/>
      </c>
      <c r="B551" s="5" t="str">
        <f t="shared" si="90"/>
        <v/>
      </c>
      <c r="C551" s="5">
        <v>14</v>
      </c>
      <c r="D551" s="764"/>
      <c r="F551" s="529"/>
      <c r="G551" s="539">
        <f>IF('Form - Part 1'!$D$25="Yes",1,0)</f>
        <v>0</v>
      </c>
      <c r="H551" s="527">
        <v>13</v>
      </c>
      <c r="I551" s="561"/>
      <c r="J551" s="562"/>
      <c r="K551" s="567"/>
      <c r="L551" s="564"/>
      <c r="M551" s="563"/>
      <c r="N551" s="568"/>
      <c r="O551" s="570"/>
      <c r="P551" s="671">
        <f t="shared" si="82"/>
        <v>0</v>
      </c>
      <c r="Q551" s="63">
        <f t="shared" si="83"/>
        <v>0</v>
      </c>
      <c r="R551" s="62">
        <f t="shared" si="84"/>
        <v>0</v>
      </c>
      <c r="S551" s="66">
        <f t="shared" si="85"/>
        <v>0</v>
      </c>
      <c r="T551" s="7">
        <f>($I551='Team Results'!$L$4)+0</f>
        <v>0</v>
      </c>
      <c r="U551" s="7">
        <f t="shared" si="86"/>
        <v>0</v>
      </c>
      <c r="V551" s="7">
        <f t="shared" si="87"/>
        <v>0</v>
      </c>
      <c r="W551" s="66">
        <f t="shared" si="88"/>
        <v>0</v>
      </c>
    </row>
    <row r="552" spans="1:23" ht="15">
      <c r="A552" s="5" t="str">
        <f t="shared" si="89"/>
        <v/>
      </c>
      <c r="B552" s="5" t="str">
        <f t="shared" si="90"/>
        <v/>
      </c>
      <c r="C552" s="5">
        <v>14</v>
      </c>
      <c r="D552" s="764"/>
      <c r="F552" s="529"/>
      <c r="G552" s="539">
        <f>IF('Form - Part 1'!$D$25="Yes",1,0)</f>
        <v>0</v>
      </c>
      <c r="H552" s="527">
        <v>14</v>
      </c>
      <c r="I552" s="561"/>
      <c r="J552" s="562"/>
      <c r="K552" s="563"/>
      <c r="L552" s="564"/>
      <c r="M552" s="563"/>
      <c r="N552" s="565"/>
      <c r="O552" s="570"/>
      <c r="P552" s="671">
        <f t="shared" si="82"/>
        <v>0</v>
      </c>
      <c r="Q552" s="63">
        <f t="shared" si="83"/>
        <v>0</v>
      </c>
      <c r="R552" s="62">
        <f t="shared" si="84"/>
        <v>0</v>
      </c>
      <c r="S552" s="66">
        <f t="shared" si="85"/>
        <v>0</v>
      </c>
      <c r="T552" s="7">
        <f>($I552='Team Results'!$L$4)+0</f>
        <v>0</v>
      </c>
      <c r="U552" s="7">
        <f t="shared" si="86"/>
        <v>0</v>
      </c>
      <c r="V552" s="7">
        <f t="shared" si="87"/>
        <v>0</v>
      </c>
      <c r="W552" s="66">
        <f t="shared" si="88"/>
        <v>0</v>
      </c>
    </row>
    <row r="553" spans="1:23" ht="15">
      <c r="A553" s="5" t="str">
        <f t="shared" si="89"/>
        <v/>
      </c>
      <c r="B553" s="5" t="str">
        <f t="shared" si="90"/>
        <v/>
      </c>
      <c r="C553" s="5">
        <v>14</v>
      </c>
      <c r="D553" s="764"/>
      <c r="F553" s="529"/>
      <c r="G553" s="539">
        <f>IF('Form - Part 1'!$D$25="Yes",1,0)</f>
        <v>0</v>
      </c>
      <c r="H553" s="527">
        <v>15</v>
      </c>
      <c r="I553" s="561"/>
      <c r="J553" s="562"/>
      <c r="K553" s="563"/>
      <c r="L553" s="564"/>
      <c r="M553" s="563"/>
      <c r="N553" s="565"/>
      <c r="O553" s="570"/>
      <c r="P553" s="671">
        <f t="shared" si="82"/>
        <v>0</v>
      </c>
      <c r="Q553" s="63">
        <f t="shared" si="83"/>
        <v>0</v>
      </c>
      <c r="R553" s="62">
        <f t="shared" si="84"/>
        <v>0</v>
      </c>
      <c r="S553" s="66">
        <f t="shared" si="85"/>
        <v>0</v>
      </c>
      <c r="T553" s="7">
        <f>($I553='Team Results'!$L$4)+0</f>
        <v>0</v>
      </c>
      <c r="U553" s="7">
        <f t="shared" si="86"/>
        <v>0</v>
      </c>
      <c r="V553" s="7">
        <f t="shared" si="87"/>
        <v>0</v>
      </c>
      <c r="W553" s="66">
        <f t="shared" si="88"/>
        <v>0</v>
      </c>
    </row>
    <row r="554" spans="1:23" ht="15">
      <c r="A554" s="5" t="str">
        <f t="shared" si="89"/>
        <v/>
      </c>
      <c r="B554" s="5" t="str">
        <f t="shared" si="90"/>
        <v/>
      </c>
      <c r="C554" s="5">
        <v>14</v>
      </c>
      <c r="D554" s="764"/>
      <c r="F554" s="529"/>
      <c r="G554" s="539">
        <f>IF('Form - Part 1'!$D$25="Yes",1,0)</f>
        <v>0</v>
      </c>
      <c r="H554" s="527">
        <v>16</v>
      </c>
      <c r="I554" s="561"/>
      <c r="J554" s="562"/>
      <c r="K554" s="563"/>
      <c r="L554" s="564"/>
      <c r="M554" s="563"/>
      <c r="N554" s="565"/>
      <c r="O554" s="570"/>
      <c r="P554" s="671">
        <f t="shared" si="82"/>
        <v>0</v>
      </c>
      <c r="Q554" s="63">
        <f t="shared" si="83"/>
        <v>0</v>
      </c>
      <c r="R554" s="62">
        <f t="shared" si="84"/>
        <v>0</v>
      </c>
      <c r="S554" s="66">
        <f t="shared" si="85"/>
        <v>0</v>
      </c>
      <c r="T554" s="7">
        <f>($I554='Team Results'!$L$4)+0</f>
        <v>0</v>
      </c>
      <c r="U554" s="7">
        <f t="shared" si="86"/>
        <v>0</v>
      </c>
      <c r="V554" s="7">
        <f t="shared" si="87"/>
        <v>0</v>
      </c>
      <c r="W554" s="66">
        <f t="shared" si="88"/>
        <v>0</v>
      </c>
    </row>
    <row r="555" spans="1:23" ht="15">
      <c r="A555" s="5" t="str">
        <f t="shared" si="89"/>
        <v/>
      </c>
      <c r="B555" s="5" t="str">
        <f t="shared" si="90"/>
        <v/>
      </c>
      <c r="C555" s="5">
        <v>14</v>
      </c>
      <c r="D555" s="764"/>
      <c r="F555" s="529"/>
      <c r="G555" s="539">
        <f>IF('Form - Part 1'!$D$25="Yes",1,0)</f>
        <v>0</v>
      </c>
      <c r="H555" s="527">
        <v>17</v>
      </c>
      <c r="I555" s="561"/>
      <c r="J555" s="562"/>
      <c r="K555" s="567"/>
      <c r="L555" s="564"/>
      <c r="M555" s="563"/>
      <c r="N555" s="568"/>
      <c r="O555" s="570"/>
      <c r="P555" s="671">
        <f t="shared" si="82"/>
        <v>0</v>
      </c>
      <c r="Q555" s="63">
        <f t="shared" si="83"/>
        <v>0</v>
      </c>
      <c r="R555" s="62">
        <f t="shared" si="84"/>
        <v>0</v>
      </c>
      <c r="S555" s="66">
        <f t="shared" si="85"/>
        <v>0</v>
      </c>
      <c r="T555" s="7">
        <f>($I555='Team Results'!$L$4)+0</f>
        <v>0</v>
      </c>
      <c r="U555" s="7">
        <f t="shared" si="86"/>
        <v>0</v>
      </c>
      <c r="V555" s="7">
        <f t="shared" si="87"/>
        <v>0</v>
      </c>
      <c r="W555" s="66">
        <f t="shared" si="88"/>
        <v>0</v>
      </c>
    </row>
    <row r="556" spans="1:23" ht="15">
      <c r="A556" s="5" t="str">
        <f t="shared" si="89"/>
        <v/>
      </c>
      <c r="B556" s="5" t="str">
        <f t="shared" si="90"/>
        <v/>
      </c>
      <c r="C556" s="5">
        <v>14</v>
      </c>
      <c r="D556" s="764"/>
      <c r="F556" s="529"/>
      <c r="G556" s="539">
        <f>IF('Form - Part 1'!$D$25="Yes",1,0)</f>
        <v>0</v>
      </c>
      <c r="H556" s="527">
        <v>18</v>
      </c>
      <c r="I556" s="561"/>
      <c r="J556" s="562"/>
      <c r="K556" s="567"/>
      <c r="L556" s="564"/>
      <c r="M556" s="563"/>
      <c r="N556" s="568"/>
      <c r="O556" s="570"/>
      <c r="P556" s="671">
        <f t="shared" si="82"/>
        <v>0</v>
      </c>
      <c r="Q556" s="63">
        <f t="shared" si="83"/>
        <v>0</v>
      </c>
      <c r="R556" s="62">
        <f t="shared" si="84"/>
        <v>0</v>
      </c>
      <c r="S556" s="66">
        <f t="shared" si="85"/>
        <v>0</v>
      </c>
      <c r="T556" s="7">
        <f>($I556='Team Results'!$L$4)+0</f>
        <v>0</v>
      </c>
      <c r="U556" s="7">
        <f t="shared" si="86"/>
        <v>0</v>
      </c>
      <c r="V556" s="7">
        <f t="shared" si="87"/>
        <v>0</v>
      </c>
      <c r="W556" s="66">
        <f t="shared" si="88"/>
        <v>0</v>
      </c>
    </row>
    <row r="557" spans="1:23" ht="15">
      <c r="A557" s="5" t="str">
        <f t="shared" si="89"/>
        <v/>
      </c>
      <c r="B557" s="5" t="str">
        <f t="shared" si="90"/>
        <v/>
      </c>
      <c r="C557" s="5">
        <v>14</v>
      </c>
      <c r="D557" s="764"/>
      <c r="F557" s="529"/>
      <c r="G557" s="539">
        <f>IF('Form - Part 1'!$D$25="Yes",1,0)</f>
        <v>0</v>
      </c>
      <c r="H557" s="527">
        <v>19</v>
      </c>
      <c r="I557" s="561"/>
      <c r="J557" s="562"/>
      <c r="K557" s="567"/>
      <c r="L557" s="564"/>
      <c r="M557" s="563"/>
      <c r="N557" s="568"/>
      <c r="O557" s="570"/>
      <c r="P557" s="671">
        <f t="shared" si="82"/>
        <v>0</v>
      </c>
      <c r="Q557" s="63">
        <f t="shared" si="83"/>
        <v>0</v>
      </c>
      <c r="R557" s="62">
        <f t="shared" si="84"/>
        <v>0</v>
      </c>
      <c r="S557" s="66">
        <f t="shared" si="85"/>
        <v>0</v>
      </c>
      <c r="T557" s="7">
        <f>($I557='Team Results'!$L$4)+0</f>
        <v>0</v>
      </c>
      <c r="U557" s="7">
        <f t="shared" si="86"/>
        <v>0</v>
      </c>
      <c r="V557" s="7">
        <f t="shared" si="87"/>
        <v>0</v>
      </c>
      <c r="W557" s="66">
        <f t="shared" si="88"/>
        <v>0</v>
      </c>
    </row>
    <row r="558" spans="1:23" ht="15">
      <c r="A558" s="5" t="str">
        <f t="shared" si="89"/>
        <v/>
      </c>
      <c r="B558" s="5" t="str">
        <f t="shared" si="90"/>
        <v/>
      </c>
      <c r="C558" s="5">
        <v>14</v>
      </c>
      <c r="D558" s="764"/>
      <c r="F558" s="529"/>
      <c r="G558" s="539">
        <f>IF('Form - Part 1'!$D$25="Yes",1,0)</f>
        <v>0</v>
      </c>
      <c r="H558" s="527">
        <v>20</v>
      </c>
      <c r="I558" s="561"/>
      <c r="J558" s="562"/>
      <c r="K558" s="567"/>
      <c r="L558" s="564"/>
      <c r="M558" s="563"/>
      <c r="N558" s="568"/>
      <c r="O558" s="570"/>
      <c r="P558" s="671">
        <f t="shared" si="82"/>
        <v>0</v>
      </c>
      <c r="Q558" s="63">
        <f t="shared" si="83"/>
        <v>0</v>
      </c>
      <c r="R558" s="62">
        <f t="shared" si="84"/>
        <v>0</v>
      </c>
      <c r="S558" s="66">
        <f t="shared" si="85"/>
        <v>0</v>
      </c>
      <c r="T558" s="7">
        <f>($I558='Team Results'!$L$4)+0</f>
        <v>0</v>
      </c>
      <c r="U558" s="7">
        <f t="shared" si="86"/>
        <v>0</v>
      </c>
      <c r="V558" s="7">
        <f t="shared" si="87"/>
        <v>0</v>
      </c>
      <c r="W558" s="66">
        <f t="shared" si="88"/>
        <v>0</v>
      </c>
    </row>
    <row r="559" spans="1:23" ht="15">
      <c r="A559" s="5" t="str">
        <f t="shared" si="89"/>
        <v/>
      </c>
      <c r="B559" s="5" t="str">
        <f t="shared" si="90"/>
        <v/>
      </c>
      <c r="C559" s="5">
        <v>14</v>
      </c>
      <c r="D559" s="764"/>
      <c r="F559" s="529"/>
      <c r="G559" s="539">
        <f>IF('Form - Part 1'!$D$25="Yes",1,0)</f>
        <v>0</v>
      </c>
      <c r="H559" s="527">
        <v>21</v>
      </c>
      <c r="I559" s="561"/>
      <c r="J559" s="562"/>
      <c r="K559" s="567"/>
      <c r="L559" s="564"/>
      <c r="M559" s="563"/>
      <c r="N559" s="568"/>
      <c r="O559" s="570"/>
      <c r="P559" s="671">
        <f t="shared" si="82"/>
        <v>0</v>
      </c>
      <c r="Q559" s="63">
        <f t="shared" si="83"/>
        <v>0</v>
      </c>
      <c r="R559" s="62">
        <f t="shared" si="84"/>
        <v>0</v>
      </c>
      <c r="S559" s="66">
        <f t="shared" si="85"/>
        <v>0</v>
      </c>
      <c r="T559" s="7">
        <f>($I559='Team Results'!$L$4)+0</f>
        <v>0</v>
      </c>
      <c r="U559" s="7">
        <f t="shared" si="86"/>
        <v>0</v>
      </c>
      <c r="V559" s="7">
        <f t="shared" si="87"/>
        <v>0</v>
      </c>
      <c r="W559" s="66">
        <f t="shared" si="88"/>
        <v>0</v>
      </c>
    </row>
    <row r="560" spans="1:23" ht="15">
      <c r="A560" s="5" t="str">
        <f t="shared" si="89"/>
        <v/>
      </c>
      <c r="B560" s="5" t="str">
        <f t="shared" si="90"/>
        <v/>
      </c>
      <c r="C560" s="5">
        <v>14</v>
      </c>
      <c r="D560" s="764"/>
      <c r="F560" s="529"/>
      <c r="G560" s="539">
        <f>IF('Form - Part 1'!$D$25="Yes",1,0)</f>
        <v>0</v>
      </c>
      <c r="H560" s="527">
        <v>22</v>
      </c>
      <c r="I560" s="561"/>
      <c r="J560" s="562"/>
      <c r="K560" s="567"/>
      <c r="L560" s="564"/>
      <c r="M560" s="563"/>
      <c r="N560" s="568"/>
      <c r="O560" s="570"/>
      <c r="P560" s="671">
        <f t="shared" si="82"/>
        <v>0</v>
      </c>
      <c r="Q560" s="63">
        <f t="shared" si="83"/>
        <v>0</v>
      </c>
      <c r="R560" s="62">
        <f t="shared" si="84"/>
        <v>0</v>
      </c>
      <c r="S560" s="66">
        <f t="shared" si="85"/>
        <v>0</v>
      </c>
      <c r="T560" s="7">
        <f>($I560='Team Results'!$L$4)+0</f>
        <v>0</v>
      </c>
      <c r="U560" s="7">
        <f t="shared" si="86"/>
        <v>0</v>
      </c>
      <c r="V560" s="7">
        <f t="shared" si="87"/>
        <v>0</v>
      </c>
      <c r="W560" s="66">
        <f t="shared" si="88"/>
        <v>0</v>
      </c>
    </row>
    <row r="561" spans="1:23" ht="15">
      <c r="A561" s="5" t="str">
        <f t="shared" si="89"/>
        <v/>
      </c>
      <c r="B561" s="5" t="str">
        <f t="shared" si="90"/>
        <v/>
      </c>
      <c r="C561" s="5">
        <v>14</v>
      </c>
      <c r="D561" s="764"/>
      <c r="F561" s="529"/>
      <c r="G561" s="539">
        <f>IF('Form - Part 1'!$D$25="Yes",1,0)</f>
        <v>0</v>
      </c>
      <c r="H561" s="527">
        <v>23</v>
      </c>
      <c r="I561" s="561"/>
      <c r="J561" s="562"/>
      <c r="K561" s="567"/>
      <c r="L561" s="564"/>
      <c r="M561" s="563"/>
      <c r="N561" s="568"/>
      <c r="O561" s="570"/>
      <c r="P561" s="671">
        <f t="shared" si="82"/>
        <v>0</v>
      </c>
      <c r="Q561" s="63">
        <f t="shared" si="83"/>
        <v>0</v>
      </c>
      <c r="R561" s="62">
        <f t="shared" si="84"/>
        <v>0</v>
      </c>
      <c r="S561" s="66">
        <f t="shared" si="85"/>
        <v>0</v>
      </c>
      <c r="T561" s="7">
        <f>($I561='Team Results'!$L$4)+0</f>
        <v>0</v>
      </c>
      <c r="U561" s="7">
        <f t="shared" si="86"/>
        <v>0</v>
      </c>
      <c r="V561" s="7">
        <f t="shared" si="87"/>
        <v>0</v>
      </c>
      <c r="W561" s="66">
        <f t="shared" si="88"/>
        <v>0</v>
      </c>
    </row>
    <row r="562" spans="1:23" ht="15">
      <c r="A562" s="5" t="str">
        <f t="shared" si="89"/>
        <v/>
      </c>
      <c r="B562" s="5" t="str">
        <f t="shared" si="90"/>
        <v/>
      </c>
      <c r="C562" s="5">
        <v>14</v>
      </c>
      <c r="D562" s="764"/>
      <c r="F562" s="529"/>
      <c r="G562" s="539">
        <f>IF('Form - Part 1'!$D$25="Yes",1,0)</f>
        <v>0</v>
      </c>
      <c r="H562" s="527">
        <v>24</v>
      </c>
      <c r="I562" s="561"/>
      <c r="J562" s="562"/>
      <c r="K562" s="567"/>
      <c r="L562" s="564"/>
      <c r="M562" s="563"/>
      <c r="N562" s="568"/>
      <c r="O562" s="570"/>
      <c r="P562" s="671">
        <f t="shared" si="82"/>
        <v>0</v>
      </c>
      <c r="Q562" s="63">
        <f t="shared" si="83"/>
        <v>0</v>
      </c>
      <c r="R562" s="62">
        <f t="shared" si="84"/>
        <v>0</v>
      </c>
      <c r="S562" s="66">
        <f t="shared" si="85"/>
        <v>0</v>
      </c>
      <c r="T562" s="7">
        <f>($I562='Team Results'!$L$4)+0</f>
        <v>0</v>
      </c>
      <c r="U562" s="7">
        <f t="shared" si="86"/>
        <v>0</v>
      </c>
      <c r="V562" s="7">
        <f t="shared" si="87"/>
        <v>0</v>
      </c>
      <c r="W562" s="66">
        <f t="shared" si="88"/>
        <v>0</v>
      </c>
    </row>
    <row r="563" spans="1:23" ht="15">
      <c r="A563" s="5" t="str">
        <f t="shared" si="89"/>
        <v/>
      </c>
      <c r="B563" s="5" t="str">
        <f t="shared" si="90"/>
        <v/>
      </c>
      <c r="C563" s="5">
        <v>14</v>
      </c>
      <c r="D563" s="764"/>
      <c r="F563" s="529"/>
      <c r="G563" s="539">
        <f>IF('Form - Part 1'!$D$25="Yes",1,0)</f>
        <v>0</v>
      </c>
      <c r="H563" s="527">
        <v>25</v>
      </c>
      <c r="I563" s="561"/>
      <c r="J563" s="562"/>
      <c r="K563" s="567"/>
      <c r="L563" s="564"/>
      <c r="M563" s="563"/>
      <c r="N563" s="568"/>
      <c r="O563" s="570"/>
      <c r="P563" s="671">
        <f t="shared" si="82"/>
        <v>0</v>
      </c>
      <c r="Q563" s="63">
        <f t="shared" si="83"/>
        <v>0</v>
      </c>
      <c r="R563" s="62">
        <f t="shared" si="84"/>
        <v>0</v>
      </c>
      <c r="S563" s="66">
        <f t="shared" si="85"/>
        <v>0</v>
      </c>
      <c r="T563" s="7">
        <f>($I563='Team Results'!$L$4)+0</f>
        <v>0</v>
      </c>
      <c r="U563" s="7">
        <f t="shared" si="86"/>
        <v>0</v>
      </c>
      <c r="V563" s="7">
        <f t="shared" si="87"/>
        <v>0</v>
      </c>
      <c r="W563" s="66">
        <f t="shared" si="88"/>
        <v>0</v>
      </c>
    </row>
    <row r="564" spans="1:23" ht="15">
      <c r="A564" s="5" t="str">
        <f t="shared" si="89"/>
        <v/>
      </c>
      <c r="B564" s="5" t="str">
        <f t="shared" si="90"/>
        <v/>
      </c>
      <c r="C564" s="5">
        <v>14</v>
      </c>
      <c r="D564" s="764"/>
      <c r="F564" s="529"/>
      <c r="G564" s="539">
        <f>IF('Form - Part 1'!$D$25="Yes",1,0)</f>
        <v>0</v>
      </c>
      <c r="H564" s="527">
        <v>26</v>
      </c>
      <c r="I564" s="561"/>
      <c r="J564" s="562"/>
      <c r="K564" s="563"/>
      <c r="L564" s="564"/>
      <c r="M564" s="563"/>
      <c r="N564" s="565"/>
      <c r="O564" s="570"/>
      <c r="P564" s="671">
        <f t="shared" si="82"/>
        <v>0</v>
      </c>
      <c r="Q564" s="63">
        <f t="shared" si="83"/>
        <v>0</v>
      </c>
      <c r="R564" s="62">
        <f t="shared" si="84"/>
        <v>0</v>
      </c>
      <c r="S564" s="66">
        <f t="shared" si="85"/>
        <v>0</v>
      </c>
      <c r="T564" s="7">
        <f>($I564='Team Results'!$L$4)+0</f>
        <v>0</v>
      </c>
      <c r="U564" s="7">
        <f t="shared" si="86"/>
        <v>0</v>
      </c>
      <c r="V564" s="7">
        <f t="shared" si="87"/>
        <v>0</v>
      </c>
      <c r="W564" s="66">
        <f t="shared" si="88"/>
        <v>0</v>
      </c>
    </row>
    <row r="565" spans="1:23" ht="15">
      <c r="A565" s="5" t="str">
        <f t="shared" si="89"/>
        <v/>
      </c>
      <c r="B565" s="5" t="str">
        <f t="shared" si="90"/>
        <v/>
      </c>
      <c r="C565" s="5">
        <v>14</v>
      </c>
      <c r="D565" s="764"/>
      <c r="F565" s="529"/>
      <c r="G565" s="539">
        <f>IF('Form - Part 1'!$D$25="Yes",1,0)</f>
        <v>0</v>
      </c>
      <c r="H565" s="527">
        <v>27</v>
      </c>
      <c r="I565" s="561"/>
      <c r="J565" s="562"/>
      <c r="K565" s="563"/>
      <c r="L565" s="564"/>
      <c r="M565" s="563"/>
      <c r="N565" s="565"/>
      <c r="O565" s="570"/>
      <c r="P565" s="671">
        <f t="shared" si="82"/>
        <v>0</v>
      </c>
      <c r="Q565" s="63">
        <f t="shared" si="83"/>
        <v>0</v>
      </c>
      <c r="R565" s="62">
        <f t="shared" si="84"/>
        <v>0</v>
      </c>
      <c r="S565" s="66">
        <f t="shared" si="85"/>
        <v>0</v>
      </c>
      <c r="T565" s="7">
        <f>($I565='Team Results'!$L$4)+0</f>
        <v>0</v>
      </c>
      <c r="U565" s="7">
        <f t="shared" si="86"/>
        <v>0</v>
      </c>
      <c r="V565" s="7">
        <f t="shared" si="87"/>
        <v>0</v>
      </c>
      <c r="W565" s="66">
        <f t="shared" si="88"/>
        <v>0</v>
      </c>
    </row>
    <row r="566" spans="1:23" ht="15">
      <c r="A566" s="5" t="str">
        <f t="shared" si="89"/>
        <v/>
      </c>
      <c r="B566" s="5" t="str">
        <f t="shared" si="90"/>
        <v/>
      </c>
      <c r="C566" s="5">
        <v>14</v>
      </c>
      <c r="D566" s="764"/>
      <c r="F566" s="529"/>
      <c r="G566" s="539">
        <f>IF('Form - Part 1'!$D$25="Yes",1,0)</f>
        <v>0</v>
      </c>
      <c r="H566" s="527">
        <v>28</v>
      </c>
      <c r="I566" s="561"/>
      <c r="J566" s="562"/>
      <c r="K566" s="563"/>
      <c r="L566" s="564"/>
      <c r="M566" s="563"/>
      <c r="N566" s="565"/>
      <c r="O566" s="570"/>
      <c r="P566" s="671">
        <f t="shared" si="82"/>
        <v>0</v>
      </c>
      <c r="Q566" s="63">
        <f t="shared" si="83"/>
        <v>0</v>
      </c>
      <c r="R566" s="62">
        <f t="shared" si="84"/>
        <v>0</v>
      </c>
      <c r="S566" s="66">
        <f t="shared" si="85"/>
        <v>0</v>
      </c>
      <c r="T566" s="7">
        <f>($I566='Team Results'!$L$4)+0</f>
        <v>0</v>
      </c>
      <c r="U566" s="7">
        <f t="shared" si="86"/>
        <v>0</v>
      </c>
      <c r="V566" s="7">
        <f t="shared" si="87"/>
        <v>0</v>
      </c>
      <c r="W566" s="66">
        <f t="shared" si="88"/>
        <v>0</v>
      </c>
    </row>
    <row r="567" spans="1:23" ht="15">
      <c r="A567" s="5" t="str">
        <f t="shared" si="89"/>
        <v/>
      </c>
      <c r="B567" s="5" t="str">
        <f t="shared" si="90"/>
        <v/>
      </c>
      <c r="C567" s="5">
        <v>14</v>
      </c>
      <c r="D567" s="764"/>
      <c r="F567" s="529"/>
      <c r="G567" s="539">
        <f>IF('Form - Part 1'!$D$25="Yes",1,0)</f>
        <v>0</v>
      </c>
      <c r="H567" s="527">
        <v>29</v>
      </c>
      <c r="I567" s="561"/>
      <c r="J567" s="562"/>
      <c r="K567" s="563"/>
      <c r="L567" s="564"/>
      <c r="M567" s="563"/>
      <c r="N567" s="565"/>
      <c r="O567" s="570"/>
      <c r="P567" s="671">
        <f t="shared" si="82"/>
        <v>0</v>
      </c>
      <c r="Q567" s="63">
        <f t="shared" si="83"/>
        <v>0</v>
      </c>
      <c r="R567" s="62">
        <f t="shared" si="84"/>
        <v>0</v>
      </c>
      <c r="S567" s="66">
        <f t="shared" si="85"/>
        <v>0</v>
      </c>
      <c r="T567" s="7">
        <f>($I567='Team Results'!$L$4)+0</f>
        <v>0</v>
      </c>
      <c r="U567" s="7">
        <f t="shared" si="86"/>
        <v>0</v>
      </c>
      <c r="V567" s="7">
        <f t="shared" si="87"/>
        <v>0</v>
      </c>
      <c r="W567" s="66">
        <f t="shared" si="88"/>
        <v>0</v>
      </c>
    </row>
    <row r="568" spans="1:23" ht="15">
      <c r="A568" s="5" t="str">
        <f t="shared" si="89"/>
        <v/>
      </c>
      <c r="B568" s="5" t="str">
        <f t="shared" si="90"/>
        <v/>
      </c>
      <c r="C568" s="5">
        <v>14</v>
      </c>
      <c r="D568" s="764"/>
      <c r="F568" s="529"/>
      <c r="G568" s="539">
        <f>IF('Form - Part 1'!$D$25="Yes",1,0)</f>
        <v>0</v>
      </c>
      <c r="H568" s="527">
        <v>30</v>
      </c>
      <c r="I568" s="561"/>
      <c r="J568" s="562"/>
      <c r="K568" s="567"/>
      <c r="L568" s="564"/>
      <c r="M568" s="563"/>
      <c r="N568" s="568"/>
      <c r="O568" s="570"/>
      <c r="P568" s="671">
        <f t="shared" si="82"/>
        <v>0</v>
      </c>
      <c r="Q568" s="63">
        <f t="shared" si="83"/>
        <v>0</v>
      </c>
      <c r="R568" s="62">
        <f t="shared" si="84"/>
        <v>0</v>
      </c>
      <c r="S568" s="66">
        <f t="shared" si="85"/>
        <v>0</v>
      </c>
      <c r="T568" s="7">
        <f>($I568='Team Results'!$L$4)+0</f>
        <v>0</v>
      </c>
      <c r="U568" s="7">
        <f t="shared" si="86"/>
        <v>0</v>
      </c>
      <c r="V568" s="7">
        <f t="shared" si="87"/>
        <v>0</v>
      </c>
      <c r="W568" s="66">
        <f t="shared" si="88"/>
        <v>0</v>
      </c>
    </row>
    <row r="569" spans="1:23" ht="15">
      <c r="A569" s="5" t="str">
        <f t="shared" si="89"/>
        <v/>
      </c>
      <c r="B569" s="5" t="str">
        <f t="shared" si="90"/>
        <v/>
      </c>
      <c r="C569" s="5">
        <v>14</v>
      </c>
      <c r="D569" s="764"/>
      <c r="F569" s="529"/>
      <c r="G569" s="539">
        <f>IF('Form - Part 1'!$D$25="Yes",1,0)</f>
        <v>0</v>
      </c>
      <c r="H569" s="527">
        <v>31</v>
      </c>
      <c r="I569" s="561"/>
      <c r="J569" s="562"/>
      <c r="K569" s="567"/>
      <c r="L569" s="564"/>
      <c r="M569" s="563"/>
      <c r="N569" s="568"/>
      <c r="O569" s="570"/>
      <c r="P569" s="671">
        <f t="shared" si="82"/>
        <v>0</v>
      </c>
      <c r="Q569" s="63">
        <f t="shared" si="83"/>
        <v>0</v>
      </c>
      <c r="R569" s="62">
        <f t="shared" si="84"/>
        <v>0</v>
      </c>
      <c r="S569" s="66">
        <f t="shared" si="85"/>
        <v>0</v>
      </c>
      <c r="T569" s="7">
        <f>($I569='Team Results'!$L$4)+0</f>
        <v>0</v>
      </c>
      <c r="U569" s="7">
        <f t="shared" si="86"/>
        <v>0</v>
      </c>
      <c r="V569" s="7">
        <f t="shared" si="87"/>
        <v>0</v>
      </c>
      <c r="W569" s="66">
        <f t="shared" si="88"/>
        <v>0</v>
      </c>
    </row>
    <row r="570" spans="1:23" ht="15">
      <c r="A570" s="5" t="str">
        <f t="shared" si="89"/>
        <v/>
      </c>
      <c r="B570" s="5" t="str">
        <f t="shared" si="90"/>
        <v/>
      </c>
      <c r="C570" s="5">
        <v>14</v>
      </c>
      <c r="D570" s="764"/>
      <c r="F570" s="529"/>
      <c r="G570" s="539">
        <f>IF('Form - Part 1'!$D$25="Yes",1,0)</f>
        <v>0</v>
      </c>
      <c r="H570" s="527">
        <v>32</v>
      </c>
      <c r="I570" s="561"/>
      <c r="J570" s="562"/>
      <c r="K570" s="567"/>
      <c r="L570" s="564"/>
      <c r="M570" s="563"/>
      <c r="N570" s="568"/>
      <c r="O570" s="570"/>
      <c r="P570" s="671">
        <f t="shared" si="82"/>
        <v>0</v>
      </c>
      <c r="Q570" s="63">
        <f t="shared" si="83"/>
        <v>0</v>
      </c>
      <c r="R570" s="62">
        <f t="shared" si="84"/>
        <v>0</v>
      </c>
      <c r="S570" s="66">
        <f t="shared" si="85"/>
        <v>0</v>
      </c>
      <c r="T570" s="7">
        <f>($I570='Team Results'!$L$4)+0</f>
        <v>0</v>
      </c>
      <c r="U570" s="7">
        <f t="shared" si="86"/>
        <v>0</v>
      </c>
      <c r="V570" s="7">
        <f t="shared" si="87"/>
        <v>0</v>
      </c>
      <c r="W570" s="66">
        <f t="shared" si="88"/>
        <v>0</v>
      </c>
    </row>
    <row r="571" spans="1:23" ht="15">
      <c r="A571" s="5" t="str">
        <f t="shared" si="89"/>
        <v/>
      </c>
      <c r="B571" s="5" t="str">
        <f t="shared" si="90"/>
        <v/>
      </c>
      <c r="C571" s="5">
        <v>14</v>
      </c>
      <c r="D571" s="764"/>
      <c r="F571" s="529"/>
      <c r="G571" s="539">
        <f>IF('Form - Part 1'!$D$25="Yes",1,0)</f>
        <v>0</v>
      </c>
      <c r="H571" s="527">
        <v>33</v>
      </c>
      <c r="I571" s="561"/>
      <c r="J571" s="562"/>
      <c r="K571" s="567"/>
      <c r="L571" s="564"/>
      <c r="M571" s="563"/>
      <c r="N571" s="568"/>
      <c r="O571" s="570"/>
      <c r="P571" s="671">
        <f t="shared" si="82"/>
        <v>0</v>
      </c>
      <c r="Q571" s="63">
        <f t="shared" si="83"/>
        <v>0</v>
      </c>
      <c r="R571" s="62">
        <f t="shared" si="84"/>
        <v>0</v>
      </c>
      <c r="S571" s="66">
        <f t="shared" si="85"/>
        <v>0</v>
      </c>
      <c r="T571" s="7">
        <f>($I571='Team Results'!$L$4)+0</f>
        <v>0</v>
      </c>
      <c r="U571" s="7">
        <f t="shared" si="86"/>
        <v>0</v>
      </c>
      <c r="V571" s="7">
        <f t="shared" si="87"/>
        <v>0</v>
      </c>
      <c r="W571" s="66">
        <f t="shared" si="88"/>
        <v>0</v>
      </c>
    </row>
    <row r="572" spans="1:23" ht="15">
      <c r="A572" s="5" t="str">
        <f t="shared" si="89"/>
        <v/>
      </c>
      <c r="B572" s="5" t="str">
        <f t="shared" si="90"/>
        <v/>
      </c>
      <c r="C572" s="5">
        <v>14</v>
      </c>
      <c r="D572" s="764"/>
      <c r="F572" s="529"/>
      <c r="G572" s="539">
        <f>IF('Form - Part 1'!$D$25="Yes",1,0)</f>
        <v>0</v>
      </c>
      <c r="H572" s="527">
        <v>34</v>
      </c>
      <c r="I572" s="561"/>
      <c r="J572" s="562"/>
      <c r="K572" s="567"/>
      <c r="L572" s="564"/>
      <c r="M572" s="563"/>
      <c r="N572" s="568"/>
      <c r="O572" s="570"/>
      <c r="P572" s="671">
        <f t="shared" si="82"/>
        <v>0</v>
      </c>
      <c r="Q572" s="63">
        <f t="shared" si="83"/>
        <v>0</v>
      </c>
      <c r="R572" s="62">
        <f t="shared" si="84"/>
        <v>0</v>
      </c>
      <c r="S572" s="66">
        <f t="shared" si="85"/>
        <v>0</v>
      </c>
      <c r="T572" s="7">
        <f>($I572='Team Results'!$L$4)+0</f>
        <v>0</v>
      </c>
      <c r="U572" s="7">
        <f t="shared" si="86"/>
        <v>0</v>
      </c>
      <c r="V572" s="7">
        <f t="shared" si="87"/>
        <v>0</v>
      </c>
      <c r="W572" s="66">
        <f t="shared" si="88"/>
        <v>0</v>
      </c>
    </row>
    <row r="573" spans="1:23" ht="15">
      <c r="A573" s="5" t="str">
        <f t="shared" si="89"/>
        <v/>
      </c>
      <c r="B573" s="5" t="str">
        <f t="shared" si="90"/>
        <v/>
      </c>
      <c r="C573" s="5">
        <v>14</v>
      </c>
      <c r="D573" s="764"/>
      <c r="F573" s="529"/>
      <c r="G573" s="539">
        <f>IF('Form - Part 1'!$D$25="Yes",1,0)</f>
        <v>0</v>
      </c>
      <c r="H573" s="527">
        <v>35</v>
      </c>
      <c r="I573" s="561"/>
      <c r="J573" s="562"/>
      <c r="K573" s="567"/>
      <c r="L573" s="564"/>
      <c r="M573" s="563"/>
      <c r="N573" s="568"/>
      <c r="O573" s="570"/>
      <c r="P573" s="671">
        <f t="shared" si="82"/>
        <v>0</v>
      </c>
      <c r="Q573" s="63">
        <f t="shared" si="83"/>
        <v>0</v>
      </c>
      <c r="R573" s="62">
        <f t="shared" si="84"/>
        <v>0</v>
      </c>
      <c r="S573" s="66">
        <f t="shared" si="85"/>
        <v>0</v>
      </c>
      <c r="T573" s="7">
        <f>($I573='Team Results'!$L$4)+0</f>
        <v>0</v>
      </c>
      <c r="U573" s="7">
        <f t="shared" si="86"/>
        <v>0</v>
      </c>
      <c r="V573" s="7">
        <f t="shared" si="87"/>
        <v>0</v>
      </c>
      <c r="W573" s="66">
        <f t="shared" si="88"/>
        <v>0</v>
      </c>
    </row>
    <row r="574" spans="1:23" ht="15">
      <c r="A574" s="5" t="str">
        <f t="shared" si="89"/>
        <v/>
      </c>
      <c r="B574" s="5" t="str">
        <f t="shared" si="90"/>
        <v/>
      </c>
      <c r="C574" s="5">
        <v>14</v>
      </c>
      <c r="D574" s="764"/>
      <c r="F574" s="529"/>
      <c r="G574" s="539">
        <f>IF('Form - Part 1'!$D$25="Yes",1,0)</f>
        <v>0</v>
      </c>
      <c r="H574" s="527">
        <v>36</v>
      </c>
      <c r="I574" s="561"/>
      <c r="J574" s="562"/>
      <c r="K574" s="567"/>
      <c r="L574" s="564"/>
      <c r="M574" s="563"/>
      <c r="N574" s="568"/>
      <c r="O574" s="570"/>
      <c r="P574" s="671">
        <f t="shared" si="82"/>
        <v>0</v>
      </c>
      <c r="Q574" s="63">
        <f t="shared" si="83"/>
        <v>0</v>
      </c>
      <c r="R574" s="62">
        <f t="shared" si="84"/>
        <v>0</v>
      </c>
      <c r="S574" s="66">
        <f t="shared" si="85"/>
        <v>0</v>
      </c>
      <c r="T574" s="7">
        <f>($I574='Team Results'!$L$4)+0</f>
        <v>0</v>
      </c>
      <c r="U574" s="7">
        <f t="shared" si="86"/>
        <v>0</v>
      </c>
      <c r="V574" s="7">
        <f t="shared" si="87"/>
        <v>0</v>
      </c>
      <c r="W574" s="66">
        <f t="shared" si="88"/>
        <v>0</v>
      </c>
    </row>
    <row r="575" spans="1:23" ht="15">
      <c r="A575" s="5" t="str">
        <f t="shared" si="89"/>
        <v/>
      </c>
      <c r="B575" s="5" t="str">
        <f t="shared" si="90"/>
        <v/>
      </c>
      <c r="C575" s="5">
        <v>14</v>
      </c>
      <c r="D575" s="764"/>
      <c r="F575" s="529"/>
      <c r="G575" s="539">
        <f>IF('Form - Part 1'!$D$25="Yes",1,0)</f>
        <v>0</v>
      </c>
      <c r="H575" s="527">
        <v>37</v>
      </c>
      <c r="I575" s="561"/>
      <c r="J575" s="562"/>
      <c r="K575" s="567"/>
      <c r="L575" s="564"/>
      <c r="M575" s="563"/>
      <c r="N575" s="568"/>
      <c r="O575" s="570"/>
      <c r="P575" s="671">
        <f t="shared" si="82"/>
        <v>0</v>
      </c>
      <c r="Q575" s="63">
        <f t="shared" si="83"/>
        <v>0</v>
      </c>
      <c r="R575" s="62">
        <f t="shared" si="84"/>
        <v>0</v>
      </c>
      <c r="S575" s="66">
        <f t="shared" si="85"/>
        <v>0</v>
      </c>
      <c r="T575" s="7">
        <f>($I575='Team Results'!$L$4)+0</f>
        <v>0</v>
      </c>
      <c r="U575" s="7">
        <f t="shared" si="86"/>
        <v>0</v>
      </c>
      <c r="V575" s="7">
        <f t="shared" si="87"/>
        <v>0</v>
      </c>
      <c r="W575" s="66">
        <f t="shared" si="88"/>
        <v>0</v>
      </c>
    </row>
    <row r="576" spans="1:23" ht="15">
      <c r="A576" s="5" t="str">
        <f t="shared" si="89"/>
        <v/>
      </c>
      <c r="B576" s="5" t="str">
        <f t="shared" si="90"/>
        <v/>
      </c>
      <c r="C576" s="5">
        <v>14</v>
      </c>
      <c r="D576" s="764"/>
      <c r="F576" s="529"/>
      <c r="G576" s="539">
        <f>IF('Form - Part 1'!$D$25="Yes",1,0)</f>
        <v>0</v>
      </c>
      <c r="H576" s="527">
        <v>38</v>
      </c>
      <c r="I576" s="561"/>
      <c r="J576" s="562"/>
      <c r="K576" s="567"/>
      <c r="L576" s="564"/>
      <c r="M576" s="563"/>
      <c r="N576" s="568"/>
      <c r="O576" s="570"/>
      <c r="P576" s="671">
        <f t="shared" si="82"/>
        <v>0</v>
      </c>
      <c r="Q576" s="63">
        <f t="shared" si="83"/>
        <v>0</v>
      </c>
      <c r="R576" s="62">
        <f t="shared" si="84"/>
        <v>0</v>
      </c>
      <c r="S576" s="66">
        <f t="shared" si="85"/>
        <v>0</v>
      </c>
      <c r="T576" s="7">
        <f>($I576='Team Results'!$L$4)+0</f>
        <v>0</v>
      </c>
      <c r="U576" s="7">
        <f t="shared" si="86"/>
        <v>0</v>
      </c>
      <c r="V576" s="7">
        <f t="shared" si="87"/>
        <v>0</v>
      </c>
      <c r="W576" s="66">
        <f t="shared" si="88"/>
        <v>0</v>
      </c>
    </row>
    <row r="577" spans="1:52" ht="15">
      <c r="A577" s="5" t="str">
        <f t="shared" si="89"/>
        <v/>
      </c>
      <c r="B577" s="5" t="str">
        <f t="shared" si="90"/>
        <v/>
      </c>
      <c r="C577" s="5">
        <v>14</v>
      </c>
      <c r="D577" s="764"/>
      <c r="F577" s="529"/>
      <c r="G577" s="539">
        <f>IF('Form - Part 1'!$D$25="Yes",1,0)</f>
        <v>0</v>
      </c>
      <c r="H577" s="527">
        <v>39</v>
      </c>
      <c r="I577" s="561"/>
      <c r="J577" s="562"/>
      <c r="K577" s="563"/>
      <c r="L577" s="564"/>
      <c r="M577" s="563"/>
      <c r="N577" s="565"/>
      <c r="O577" s="570"/>
      <c r="P577" s="671">
        <f t="shared" si="82"/>
        <v>0</v>
      </c>
      <c r="Q577" s="63">
        <f t="shared" si="83"/>
        <v>0</v>
      </c>
      <c r="R577" s="62">
        <f t="shared" si="84"/>
        <v>0</v>
      </c>
      <c r="S577" s="66">
        <f t="shared" si="85"/>
        <v>0</v>
      </c>
      <c r="T577" s="7">
        <f>($I577='Team Results'!$L$4)+0</f>
        <v>0</v>
      </c>
      <c r="U577" s="7">
        <f t="shared" si="86"/>
        <v>0</v>
      </c>
      <c r="V577" s="7">
        <f t="shared" si="87"/>
        <v>0</v>
      </c>
      <c r="W577" s="66">
        <f t="shared" si="88"/>
        <v>0</v>
      </c>
    </row>
    <row r="578" spans="1:52" s="5" customFormat="1" ht="15">
      <c r="A578" s="5" t="str">
        <f t="shared" si="89"/>
        <v/>
      </c>
      <c r="B578" s="5" t="str">
        <f t="shared" si="90"/>
        <v/>
      </c>
      <c r="C578" s="5">
        <v>14</v>
      </c>
      <c r="D578" s="765"/>
      <c r="E578" s="536"/>
      <c r="F578" s="529"/>
      <c r="G578" s="539">
        <f>IF('Form - Part 1'!$D$25="Yes",1,0)</f>
        <v>0</v>
      </c>
      <c r="H578" s="537">
        <v>40</v>
      </c>
      <c r="I578" s="579"/>
      <c r="J578" s="580"/>
      <c r="K578" s="583"/>
      <c r="L578" s="582"/>
      <c r="M578" s="583"/>
      <c r="N578" s="584"/>
      <c r="O578" s="585"/>
      <c r="P578" s="671">
        <f t="shared" si="82"/>
        <v>0</v>
      </c>
      <c r="Q578" s="63">
        <f t="shared" si="83"/>
        <v>0</v>
      </c>
      <c r="R578" s="62">
        <f t="shared" si="84"/>
        <v>0</v>
      </c>
      <c r="S578" s="66">
        <f t="shared" si="85"/>
        <v>0</v>
      </c>
      <c r="T578" s="7">
        <f>($I578='Team Results'!$L$4)+0</f>
        <v>0</v>
      </c>
      <c r="U578" s="7">
        <f t="shared" si="86"/>
        <v>0</v>
      </c>
      <c r="V578" s="7">
        <f t="shared" si="87"/>
        <v>0</v>
      </c>
      <c r="W578" s="66">
        <f t="shared" si="88"/>
        <v>0</v>
      </c>
      <c r="X578" s="62"/>
      <c r="Y578" s="62"/>
      <c r="Z578" s="62"/>
      <c r="AA578" s="62"/>
      <c r="AB578" s="62"/>
      <c r="AC578" s="62"/>
      <c r="AD578" s="62"/>
      <c r="AE578" s="62"/>
      <c r="AF578" s="62"/>
      <c r="AG578" s="62"/>
      <c r="AH578" s="62"/>
      <c r="AI578" s="62"/>
      <c r="AJ578" s="62"/>
      <c r="AK578" s="62"/>
      <c r="AL578" s="62"/>
      <c r="AM578" s="62"/>
      <c r="AN578" s="62"/>
      <c r="AO578" s="62"/>
      <c r="AP578" s="62"/>
      <c r="AQ578" s="62"/>
      <c r="AR578" s="62"/>
      <c r="AS578" s="62"/>
      <c r="AT578" s="62"/>
      <c r="AU578" s="62"/>
      <c r="AV578" s="62"/>
      <c r="AW578" s="62"/>
      <c r="AX578" s="62"/>
      <c r="AY578" s="62"/>
      <c r="AZ578" s="62"/>
    </row>
    <row r="579" spans="1:52" s="241" customFormat="1">
      <c r="D579" s="298"/>
      <c r="E579" s="299"/>
      <c r="F579" s="300"/>
      <c r="G579" s="300"/>
      <c r="I579" s="242"/>
      <c r="J579" s="242"/>
      <c r="K579" s="242"/>
      <c r="L579" s="242"/>
      <c r="M579" s="242"/>
      <c r="N579" s="242"/>
      <c r="O579" s="243"/>
      <c r="P579" s="671">
        <f t="shared" si="82"/>
        <v>0</v>
      </c>
      <c r="Q579" s="63">
        <f t="shared" si="83"/>
        <v>0</v>
      </c>
      <c r="R579" s="62">
        <f t="shared" si="84"/>
        <v>0</v>
      </c>
      <c r="S579" s="66">
        <f t="shared" si="85"/>
        <v>0</v>
      </c>
      <c r="T579" s="7">
        <f>($I579='Team Results'!$L$4)+0</f>
        <v>0</v>
      </c>
      <c r="U579" s="7">
        <f t="shared" si="86"/>
        <v>0</v>
      </c>
      <c r="V579" s="7">
        <f t="shared" si="87"/>
        <v>0</v>
      </c>
      <c r="W579" s="66">
        <f t="shared" si="88"/>
        <v>0</v>
      </c>
    </row>
    <row r="580" spans="1:52" ht="15">
      <c r="A580" s="5" t="str">
        <f>IF(ISERROR(MONTH($E$580)),"",MONTH($E$580))</f>
        <v/>
      </c>
      <c r="B580" s="5" t="str">
        <f>IF(ISERROR(WEEKNUM($E$580)),"",WEEKNUM($E$580))</f>
        <v/>
      </c>
      <c r="C580" s="5">
        <v>15</v>
      </c>
      <c r="D580" s="763">
        <v>15</v>
      </c>
      <c r="E580" s="538" t="str">
        <f>IF(ISBLANK('Form - Part 1'!B26),"",'Form - Part 1'!B26)</f>
        <v/>
      </c>
      <c r="F580" s="539" t="str">
        <f>IF(ISBLANK('Form - Part 1'!C26),"0",'Form - Part 1'!C26)</f>
        <v>0</v>
      </c>
      <c r="G580" s="539">
        <f>IF('Form - Part 1'!$D$26="Yes",1,0)</f>
        <v>0</v>
      </c>
      <c r="H580" s="540">
        <v>1</v>
      </c>
      <c r="I580" s="586"/>
      <c r="J580" s="587"/>
      <c r="K580" s="588"/>
      <c r="L580" s="589"/>
      <c r="M580" s="588"/>
      <c r="N580" s="590"/>
      <c r="O580" s="591"/>
      <c r="P580" s="671">
        <f t="shared" si="82"/>
        <v>0</v>
      </c>
      <c r="Q580" s="63">
        <f t="shared" si="83"/>
        <v>0</v>
      </c>
      <c r="R580" s="62">
        <f t="shared" si="84"/>
        <v>0</v>
      </c>
      <c r="S580" s="66">
        <f t="shared" si="85"/>
        <v>0</v>
      </c>
      <c r="T580" s="7">
        <f>($I580='Team Results'!$L$4)+0</f>
        <v>0</v>
      </c>
      <c r="U580" s="7">
        <f t="shared" si="86"/>
        <v>0</v>
      </c>
      <c r="V580" s="7">
        <f t="shared" si="87"/>
        <v>0</v>
      </c>
      <c r="W580" s="66">
        <f t="shared" si="88"/>
        <v>0</v>
      </c>
    </row>
    <row r="581" spans="1:52" ht="15">
      <c r="A581" s="5" t="str">
        <f t="shared" ref="A581:A619" si="91">IF(ISERROR(MONTH($E$580)),"",MONTH($E$580))</f>
        <v/>
      </c>
      <c r="B581" s="5" t="str">
        <f t="shared" ref="B581:B619" si="92">IF(ISERROR(WEEKNUM($E$580)),"",WEEKNUM($E$580))</f>
        <v/>
      </c>
      <c r="C581" s="5">
        <v>15</v>
      </c>
      <c r="D581" s="764"/>
      <c r="F581" s="529"/>
      <c r="G581" s="539">
        <f>IF('Form - Part 1'!$D$26="Yes",1,0)</f>
        <v>0</v>
      </c>
      <c r="H581" s="527">
        <v>2</v>
      </c>
      <c r="I581" s="561"/>
      <c r="J581" s="562"/>
      <c r="K581" s="567"/>
      <c r="L581" s="564"/>
      <c r="M581" s="563"/>
      <c r="N581" s="568"/>
      <c r="O581" s="570"/>
      <c r="P581" s="671">
        <f t="shared" si="82"/>
        <v>0</v>
      </c>
      <c r="Q581" s="63">
        <f t="shared" si="83"/>
        <v>0</v>
      </c>
      <c r="R581" s="62">
        <f t="shared" si="84"/>
        <v>0</v>
      </c>
      <c r="S581" s="66">
        <f t="shared" si="85"/>
        <v>0</v>
      </c>
      <c r="T581" s="7">
        <f>($I581='Team Results'!$L$4)+0</f>
        <v>0</v>
      </c>
      <c r="U581" s="7">
        <f t="shared" si="86"/>
        <v>0</v>
      </c>
      <c r="V581" s="7">
        <f t="shared" si="87"/>
        <v>0</v>
      </c>
      <c r="W581" s="66">
        <f t="shared" si="88"/>
        <v>0</v>
      </c>
    </row>
    <row r="582" spans="1:52" ht="15">
      <c r="A582" s="5" t="str">
        <f t="shared" si="91"/>
        <v/>
      </c>
      <c r="B582" s="5" t="str">
        <f t="shared" si="92"/>
        <v/>
      </c>
      <c r="C582" s="5">
        <v>15</v>
      </c>
      <c r="D582" s="764"/>
      <c r="F582" s="529"/>
      <c r="G582" s="539">
        <f>IF('Form - Part 1'!$D$26="Yes",1,0)</f>
        <v>0</v>
      </c>
      <c r="H582" s="527">
        <v>3</v>
      </c>
      <c r="I582" s="561"/>
      <c r="J582" s="562"/>
      <c r="K582" s="567"/>
      <c r="L582" s="564"/>
      <c r="M582" s="563"/>
      <c r="N582" s="568"/>
      <c r="O582" s="570"/>
      <c r="P582" s="671">
        <f t="shared" si="82"/>
        <v>0</v>
      </c>
      <c r="Q582" s="63">
        <f t="shared" si="83"/>
        <v>0</v>
      </c>
      <c r="R582" s="62">
        <f t="shared" si="84"/>
        <v>0</v>
      </c>
      <c r="S582" s="66">
        <f t="shared" si="85"/>
        <v>0</v>
      </c>
      <c r="T582" s="7">
        <f>($I582='Team Results'!$L$4)+0</f>
        <v>0</v>
      </c>
      <c r="U582" s="7">
        <f t="shared" si="86"/>
        <v>0</v>
      </c>
      <c r="V582" s="7">
        <f t="shared" si="87"/>
        <v>0</v>
      </c>
      <c r="W582" s="66">
        <f t="shared" si="88"/>
        <v>0</v>
      </c>
    </row>
    <row r="583" spans="1:52" ht="15">
      <c r="A583" s="5" t="str">
        <f t="shared" si="91"/>
        <v/>
      </c>
      <c r="B583" s="5" t="str">
        <f t="shared" si="92"/>
        <v/>
      </c>
      <c r="C583" s="5">
        <v>15</v>
      </c>
      <c r="D583" s="764"/>
      <c r="F583" s="529"/>
      <c r="G583" s="539">
        <f>IF('Form - Part 1'!$D$26="Yes",1,0)</f>
        <v>0</v>
      </c>
      <c r="H583" s="527">
        <v>4</v>
      </c>
      <c r="I583" s="561"/>
      <c r="J583" s="562"/>
      <c r="K583" s="563"/>
      <c r="L583" s="564"/>
      <c r="M583" s="563"/>
      <c r="N583" s="565"/>
      <c r="O583" s="570"/>
      <c r="P583" s="671">
        <f t="shared" ref="P583:P646" si="93">COUNTA(J583:N583)</f>
        <v>0</v>
      </c>
      <c r="Q583" s="63">
        <f t="shared" ref="Q583:Q646" si="94">COUNTIF(J583:N583,"Yes")</f>
        <v>0</v>
      </c>
      <c r="R583" s="62">
        <f t="shared" ref="R583:R646" si="95">IF(Q583 =5, 1,0)</f>
        <v>0</v>
      </c>
      <c r="S583" s="66">
        <f t="shared" ref="S583:S646" si="96">IF(G583+P583&gt;1,1,0)</f>
        <v>0</v>
      </c>
      <c r="T583" s="7">
        <f>($I583='Team Results'!$L$4)+0</f>
        <v>0</v>
      </c>
      <c r="U583" s="7">
        <f t="shared" ref="U583:U646" si="97">IF(T583=1,Q583,0)</f>
        <v>0</v>
      </c>
      <c r="V583" s="7">
        <f t="shared" ref="V583:V646" si="98">IF(T583=1,R583,0)</f>
        <v>0</v>
      </c>
      <c r="W583" s="66">
        <f t="shared" ref="W583:W646" si="99">IF(T583=1,S583,0)</f>
        <v>0</v>
      </c>
    </row>
    <row r="584" spans="1:52" ht="15">
      <c r="A584" s="5" t="str">
        <f t="shared" si="91"/>
        <v/>
      </c>
      <c r="B584" s="5" t="str">
        <f t="shared" si="92"/>
        <v/>
      </c>
      <c r="C584" s="5">
        <v>15</v>
      </c>
      <c r="D584" s="764"/>
      <c r="F584" s="529"/>
      <c r="G584" s="539">
        <f>IF('Form - Part 1'!$D$26="Yes",1,0)</f>
        <v>0</v>
      </c>
      <c r="H584" s="527">
        <v>5</v>
      </c>
      <c r="I584" s="561"/>
      <c r="J584" s="562"/>
      <c r="K584" s="563"/>
      <c r="L584" s="564"/>
      <c r="M584" s="563"/>
      <c r="N584" s="565"/>
      <c r="O584" s="570"/>
      <c r="P584" s="671">
        <f t="shared" si="93"/>
        <v>0</v>
      </c>
      <c r="Q584" s="63">
        <f t="shared" si="94"/>
        <v>0</v>
      </c>
      <c r="R584" s="62">
        <f t="shared" si="95"/>
        <v>0</v>
      </c>
      <c r="S584" s="66">
        <f t="shared" si="96"/>
        <v>0</v>
      </c>
      <c r="T584" s="7">
        <f>($I584='Team Results'!$L$4)+0</f>
        <v>0</v>
      </c>
      <c r="U584" s="7">
        <f t="shared" si="97"/>
        <v>0</v>
      </c>
      <c r="V584" s="7">
        <f t="shared" si="98"/>
        <v>0</v>
      </c>
      <c r="W584" s="66">
        <f t="shared" si="99"/>
        <v>0</v>
      </c>
    </row>
    <row r="585" spans="1:52" ht="15">
      <c r="A585" s="5" t="str">
        <f t="shared" si="91"/>
        <v/>
      </c>
      <c r="B585" s="5" t="str">
        <f t="shared" si="92"/>
        <v/>
      </c>
      <c r="C585" s="5">
        <v>15</v>
      </c>
      <c r="D585" s="764"/>
      <c r="F585" s="529"/>
      <c r="G585" s="539">
        <f>IF('Form - Part 1'!$D$26="Yes",1,0)</f>
        <v>0</v>
      </c>
      <c r="H585" s="527">
        <v>6</v>
      </c>
      <c r="I585" s="561"/>
      <c r="J585" s="562"/>
      <c r="K585" s="563"/>
      <c r="L585" s="564"/>
      <c r="M585" s="563"/>
      <c r="N585" s="565"/>
      <c r="O585" s="570"/>
      <c r="P585" s="671">
        <f t="shared" si="93"/>
        <v>0</v>
      </c>
      <c r="Q585" s="63">
        <f t="shared" si="94"/>
        <v>0</v>
      </c>
      <c r="R585" s="62">
        <f t="shared" si="95"/>
        <v>0</v>
      </c>
      <c r="S585" s="66">
        <f t="shared" si="96"/>
        <v>0</v>
      </c>
      <c r="T585" s="7">
        <f>($I585='Team Results'!$L$4)+0</f>
        <v>0</v>
      </c>
      <c r="U585" s="7">
        <f t="shared" si="97"/>
        <v>0</v>
      </c>
      <c r="V585" s="7">
        <f t="shared" si="98"/>
        <v>0</v>
      </c>
      <c r="W585" s="66">
        <f t="shared" si="99"/>
        <v>0</v>
      </c>
    </row>
    <row r="586" spans="1:52" ht="15">
      <c r="A586" s="5" t="str">
        <f t="shared" si="91"/>
        <v/>
      </c>
      <c r="B586" s="5" t="str">
        <f t="shared" si="92"/>
        <v/>
      </c>
      <c r="C586" s="5">
        <v>15</v>
      </c>
      <c r="D586" s="764"/>
      <c r="F586" s="529"/>
      <c r="G586" s="539">
        <f>IF('Form - Part 1'!$D$26="Yes",1,0)</f>
        <v>0</v>
      </c>
      <c r="H586" s="527">
        <v>7</v>
      </c>
      <c r="I586" s="561"/>
      <c r="J586" s="562"/>
      <c r="K586" s="567"/>
      <c r="L586" s="564"/>
      <c r="M586" s="563"/>
      <c r="N586" s="568"/>
      <c r="O586" s="570"/>
      <c r="P586" s="671">
        <f t="shared" si="93"/>
        <v>0</v>
      </c>
      <c r="Q586" s="63">
        <f t="shared" si="94"/>
        <v>0</v>
      </c>
      <c r="R586" s="62">
        <f t="shared" si="95"/>
        <v>0</v>
      </c>
      <c r="S586" s="66">
        <f t="shared" si="96"/>
        <v>0</v>
      </c>
      <c r="T586" s="7">
        <f>($I586='Team Results'!$L$4)+0</f>
        <v>0</v>
      </c>
      <c r="U586" s="7">
        <f t="shared" si="97"/>
        <v>0</v>
      </c>
      <c r="V586" s="7">
        <f t="shared" si="98"/>
        <v>0</v>
      </c>
      <c r="W586" s="66">
        <f t="shared" si="99"/>
        <v>0</v>
      </c>
    </row>
    <row r="587" spans="1:52" ht="15">
      <c r="A587" s="5" t="str">
        <f t="shared" si="91"/>
        <v/>
      </c>
      <c r="B587" s="5" t="str">
        <f t="shared" si="92"/>
        <v/>
      </c>
      <c r="C587" s="5">
        <v>15</v>
      </c>
      <c r="D587" s="764"/>
      <c r="F587" s="529"/>
      <c r="G587" s="539">
        <f>IF('Form - Part 1'!$D$26="Yes",1,0)</f>
        <v>0</v>
      </c>
      <c r="H587" s="527">
        <v>8</v>
      </c>
      <c r="I587" s="561"/>
      <c r="J587" s="562"/>
      <c r="K587" s="567"/>
      <c r="L587" s="564"/>
      <c r="M587" s="563"/>
      <c r="N587" s="568"/>
      <c r="O587" s="570"/>
      <c r="P587" s="671">
        <f t="shared" si="93"/>
        <v>0</v>
      </c>
      <c r="Q587" s="63">
        <f t="shared" si="94"/>
        <v>0</v>
      </c>
      <c r="R587" s="62">
        <f t="shared" si="95"/>
        <v>0</v>
      </c>
      <c r="S587" s="66">
        <f t="shared" si="96"/>
        <v>0</v>
      </c>
      <c r="T587" s="7">
        <f>($I587='Team Results'!$L$4)+0</f>
        <v>0</v>
      </c>
      <c r="U587" s="7">
        <f t="shared" si="97"/>
        <v>0</v>
      </c>
      <c r="V587" s="7">
        <f t="shared" si="98"/>
        <v>0</v>
      </c>
      <c r="W587" s="66">
        <f t="shared" si="99"/>
        <v>0</v>
      </c>
    </row>
    <row r="588" spans="1:52" ht="15">
      <c r="A588" s="5" t="str">
        <f t="shared" si="91"/>
        <v/>
      </c>
      <c r="B588" s="5" t="str">
        <f t="shared" si="92"/>
        <v/>
      </c>
      <c r="C588" s="5">
        <v>15</v>
      </c>
      <c r="D588" s="764"/>
      <c r="F588" s="529"/>
      <c r="G588" s="539">
        <f>IF('Form - Part 1'!$D$26="Yes",1,0)</f>
        <v>0</v>
      </c>
      <c r="H588" s="527">
        <v>9</v>
      </c>
      <c r="I588" s="561"/>
      <c r="J588" s="562"/>
      <c r="K588" s="563"/>
      <c r="L588" s="564"/>
      <c r="M588" s="563"/>
      <c r="N588" s="565"/>
      <c r="O588" s="570"/>
      <c r="P588" s="671">
        <f t="shared" si="93"/>
        <v>0</v>
      </c>
      <c r="Q588" s="63">
        <f t="shared" si="94"/>
        <v>0</v>
      </c>
      <c r="R588" s="62">
        <f t="shared" si="95"/>
        <v>0</v>
      </c>
      <c r="S588" s="66">
        <f t="shared" si="96"/>
        <v>0</v>
      </c>
      <c r="T588" s="7">
        <f>($I588='Team Results'!$L$4)+0</f>
        <v>0</v>
      </c>
      <c r="U588" s="7">
        <f t="shared" si="97"/>
        <v>0</v>
      </c>
      <c r="V588" s="7">
        <f t="shared" si="98"/>
        <v>0</v>
      </c>
      <c r="W588" s="66">
        <f t="shared" si="99"/>
        <v>0</v>
      </c>
    </row>
    <row r="589" spans="1:52" ht="15">
      <c r="A589" s="5" t="str">
        <f t="shared" si="91"/>
        <v/>
      </c>
      <c r="B589" s="5" t="str">
        <f t="shared" si="92"/>
        <v/>
      </c>
      <c r="C589" s="5">
        <v>15</v>
      </c>
      <c r="D589" s="764"/>
      <c r="F589" s="529"/>
      <c r="G589" s="539">
        <f>IF('Form - Part 1'!$D$26="Yes",1,0)</f>
        <v>0</v>
      </c>
      <c r="H589" s="527">
        <v>10</v>
      </c>
      <c r="I589" s="561"/>
      <c r="J589" s="562"/>
      <c r="K589" s="567"/>
      <c r="L589" s="564"/>
      <c r="M589" s="563"/>
      <c r="N589" s="568"/>
      <c r="O589" s="570"/>
      <c r="P589" s="671">
        <f t="shared" si="93"/>
        <v>0</v>
      </c>
      <c r="Q589" s="63">
        <f t="shared" si="94"/>
        <v>0</v>
      </c>
      <c r="R589" s="62">
        <f t="shared" si="95"/>
        <v>0</v>
      </c>
      <c r="S589" s="66">
        <f t="shared" si="96"/>
        <v>0</v>
      </c>
      <c r="T589" s="7">
        <f>($I589='Team Results'!$L$4)+0</f>
        <v>0</v>
      </c>
      <c r="U589" s="7">
        <f t="shared" si="97"/>
        <v>0</v>
      </c>
      <c r="V589" s="7">
        <f t="shared" si="98"/>
        <v>0</v>
      </c>
      <c r="W589" s="66">
        <f t="shared" si="99"/>
        <v>0</v>
      </c>
    </row>
    <row r="590" spans="1:52" ht="15">
      <c r="A590" s="5" t="str">
        <f t="shared" si="91"/>
        <v/>
      </c>
      <c r="B590" s="5" t="str">
        <f t="shared" si="92"/>
        <v/>
      </c>
      <c r="C590" s="5">
        <v>15</v>
      </c>
      <c r="D590" s="764"/>
      <c r="F590" s="529"/>
      <c r="G590" s="539">
        <f>IF('Form - Part 1'!$D$26="Yes",1,0)</f>
        <v>0</v>
      </c>
      <c r="H590" s="527">
        <v>11</v>
      </c>
      <c r="I590" s="561"/>
      <c r="J590" s="562"/>
      <c r="K590" s="563"/>
      <c r="L590" s="564"/>
      <c r="M590" s="563"/>
      <c r="N590" s="565"/>
      <c r="O590" s="570"/>
      <c r="P590" s="671">
        <f t="shared" si="93"/>
        <v>0</v>
      </c>
      <c r="Q590" s="63">
        <f t="shared" si="94"/>
        <v>0</v>
      </c>
      <c r="R590" s="62">
        <f t="shared" si="95"/>
        <v>0</v>
      </c>
      <c r="S590" s="66">
        <f t="shared" si="96"/>
        <v>0</v>
      </c>
      <c r="T590" s="7">
        <f>($I590='Team Results'!$L$4)+0</f>
        <v>0</v>
      </c>
      <c r="U590" s="7">
        <f t="shared" si="97"/>
        <v>0</v>
      </c>
      <c r="V590" s="7">
        <f t="shared" si="98"/>
        <v>0</v>
      </c>
      <c r="W590" s="66">
        <f t="shared" si="99"/>
        <v>0</v>
      </c>
    </row>
    <row r="591" spans="1:52" ht="15">
      <c r="A591" s="5" t="str">
        <f t="shared" si="91"/>
        <v/>
      </c>
      <c r="B591" s="5" t="str">
        <f t="shared" si="92"/>
        <v/>
      </c>
      <c r="C591" s="5">
        <v>15</v>
      </c>
      <c r="D591" s="764"/>
      <c r="F591" s="529"/>
      <c r="G591" s="539">
        <f>IF('Form - Part 1'!$D$26="Yes",1,0)</f>
        <v>0</v>
      </c>
      <c r="H591" s="527">
        <v>12</v>
      </c>
      <c r="I591" s="561"/>
      <c r="J591" s="562"/>
      <c r="K591" s="567"/>
      <c r="L591" s="564"/>
      <c r="M591" s="563"/>
      <c r="N591" s="568"/>
      <c r="O591" s="570"/>
      <c r="P591" s="671">
        <f t="shared" si="93"/>
        <v>0</v>
      </c>
      <c r="Q591" s="63">
        <f t="shared" si="94"/>
        <v>0</v>
      </c>
      <c r="R591" s="62">
        <f t="shared" si="95"/>
        <v>0</v>
      </c>
      <c r="S591" s="66">
        <f t="shared" si="96"/>
        <v>0</v>
      </c>
      <c r="T591" s="7">
        <f>($I591='Team Results'!$L$4)+0</f>
        <v>0</v>
      </c>
      <c r="U591" s="7">
        <f t="shared" si="97"/>
        <v>0</v>
      </c>
      <c r="V591" s="7">
        <f t="shared" si="98"/>
        <v>0</v>
      </c>
      <c r="W591" s="66">
        <f t="shared" si="99"/>
        <v>0</v>
      </c>
    </row>
    <row r="592" spans="1:52" ht="15">
      <c r="A592" s="5" t="str">
        <f t="shared" si="91"/>
        <v/>
      </c>
      <c r="B592" s="5" t="str">
        <f t="shared" si="92"/>
        <v/>
      </c>
      <c r="C592" s="5">
        <v>15</v>
      </c>
      <c r="D592" s="764"/>
      <c r="F592" s="529"/>
      <c r="G592" s="539">
        <f>IF('Form - Part 1'!$D$26="Yes",1,0)</f>
        <v>0</v>
      </c>
      <c r="H592" s="527">
        <v>13</v>
      </c>
      <c r="I592" s="561"/>
      <c r="J592" s="562"/>
      <c r="K592" s="567"/>
      <c r="L592" s="564"/>
      <c r="M592" s="563"/>
      <c r="N592" s="568"/>
      <c r="O592" s="570"/>
      <c r="P592" s="671">
        <f t="shared" si="93"/>
        <v>0</v>
      </c>
      <c r="Q592" s="63">
        <f t="shared" si="94"/>
        <v>0</v>
      </c>
      <c r="R592" s="62">
        <f t="shared" si="95"/>
        <v>0</v>
      </c>
      <c r="S592" s="66">
        <f t="shared" si="96"/>
        <v>0</v>
      </c>
      <c r="T592" s="7">
        <f>($I592='Team Results'!$L$4)+0</f>
        <v>0</v>
      </c>
      <c r="U592" s="7">
        <f t="shared" si="97"/>
        <v>0</v>
      </c>
      <c r="V592" s="7">
        <f t="shared" si="98"/>
        <v>0</v>
      </c>
      <c r="W592" s="66">
        <f t="shared" si="99"/>
        <v>0</v>
      </c>
    </row>
    <row r="593" spans="1:23" ht="15">
      <c r="A593" s="5" t="str">
        <f t="shared" si="91"/>
        <v/>
      </c>
      <c r="B593" s="5" t="str">
        <f t="shared" si="92"/>
        <v/>
      </c>
      <c r="C593" s="5">
        <v>15</v>
      </c>
      <c r="D593" s="764"/>
      <c r="F593" s="529"/>
      <c r="G593" s="539">
        <f>IF('Form - Part 1'!$D$26="Yes",1,0)</f>
        <v>0</v>
      </c>
      <c r="H593" s="527">
        <v>14</v>
      </c>
      <c r="I593" s="561"/>
      <c r="J593" s="562"/>
      <c r="K593" s="563"/>
      <c r="L593" s="564"/>
      <c r="M593" s="563"/>
      <c r="N593" s="565"/>
      <c r="O593" s="570"/>
      <c r="P593" s="671">
        <f t="shared" si="93"/>
        <v>0</v>
      </c>
      <c r="Q593" s="63">
        <f t="shared" si="94"/>
        <v>0</v>
      </c>
      <c r="R593" s="62">
        <f t="shared" si="95"/>
        <v>0</v>
      </c>
      <c r="S593" s="66">
        <f t="shared" si="96"/>
        <v>0</v>
      </c>
      <c r="T593" s="7">
        <f>($I593='Team Results'!$L$4)+0</f>
        <v>0</v>
      </c>
      <c r="U593" s="7">
        <f t="shared" si="97"/>
        <v>0</v>
      </c>
      <c r="V593" s="7">
        <f t="shared" si="98"/>
        <v>0</v>
      </c>
      <c r="W593" s="66">
        <f t="shared" si="99"/>
        <v>0</v>
      </c>
    </row>
    <row r="594" spans="1:23" ht="15">
      <c r="A594" s="5" t="str">
        <f t="shared" si="91"/>
        <v/>
      </c>
      <c r="B594" s="5" t="str">
        <f t="shared" si="92"/>
        <v/>
      </c>
      <c r="C594" s="5">
        <v>15</v>
      </c>
      <c r="D594" s="764"/>
      <c r="F594" s="529"/>
      <c r="G594" s="539">
        <f>IF('Form - Part 1'!$D$26="Yes",1,0)</f>
        <v>0</v>
      </c>
      <c r="H594" s="527">
        <v>15</v>
      </c>
      <c r="I594" s="561"/>
      <c r="J594" s="562"/>
      <c r="K594" s="563"/>
      <c r="L594" s="564"/>
      <c r="M594" s="563"/>
      <c r="N594" s="565"/>
      <c r="O594" s="570"/>
      <c r="P594" s="671">
        <f t="shared" si="93"/>
        <v>0</v>
      </c>
      <c r="Q594" s="63">
        <f t="shared" si="94"/>
        <v>0</v>
      </c>
      <c r="R594" s="62">
        <f t="shared" si="95"/>
        <v>0</v>
      </c>
      <c r="S594" s="66">
        <f t="shared" si="96"/>
        <v>0</v>
      </c>
      <c r="T594" s="7">
        <f>($I594='Team Results'!$L$4)+0</f>
        <v>0</v>
      </c>
      <c r="U594" s="7">
        <f t="shared" si="97"/>
        <v>0</v>
      </c>
      <c r="V594" s="7">
        <f t="shared" si="98"/>
        <v>0</v>
      </c>
      <c r="W594" s="66">
        <f t="shared" si="99"/>
        <v>0</v>
      </c>
    </row>
    <row r="595" spans="1:23" ht="15">
      <c r="A595" s="5" t="str">
        <f t="shared" si="91"/>
        <v/>
      </c>
      <c r="B595" s="5" t="str">
        <f t="shared" si="92"/>
        <v/>
      </c>
      <c r="C595" s="5">
        <v>15</v>
      </c>
      <c r="D595" s="764"/>
      <c r="F595" s="529"/>
      <c r="G595" s="539">
        <f>IF('Form - Part 1'!$D$26="Yes",1,0)</f>
        <v>0</v>
      </c>
      <c r="H595" s="527">
        <v>16</v>
      </c>
      <c r="I595" s="561"/>
      <c r="J595" s="562"/>
      <c r="K595" s="563"/>
      <c r="L595" s="564"/>
      <c r="M595" s="563"/>
      <c r="N595" s="565"/>
      <c r="O595" s="570"/>
      <c r="P595" s="671">
        <f t="shared" si="93"/>
        <v>0</v>
      </c>
      <c r="Q595" s="63">
        <f t="shared" si="94"/>
        <v>0</v>
      </c>
      <c r="R595" s="62">
        <f t="shared" si="95"/>
        <v>0</v>
      </c>
      <c r="S595" s="66">
        <f t="shared" si="96"/>
        <v>0</v>
      </c>
      <c r="T595" s="7">
        <f>($I595='Team Results'!$L$4)+0</f>
        <v>0</v>
      </c>
      <c r="U595" s="7">
        <f t="shared" si="97"/>
        <v>0</v>
      </c>
      <c r="V595" s="7">
        <f t="shared" si="98"/>
        <v>0</v>
      </c>
      <c r="W595" s="66">
        <f t="shared" si="99"/>
        <v>0</v>
      </c>
    </row>
    <row r="596" spans="1:23" ht="15">
      <c r="A596" s="5" t="str">
        <f t="shared" si="91"/>
        <v/>
      </c>
      <c r="B596" s="5" t="str">
        <f t="shared" si="92"/>
        <v/>
      </c>
      <c r="C596" s="5">
        <v>15</v>
      </c>
      <c r="D596" s="764"/>
      <c r="F596" s="529"/>
      <c r="G596" s="539">
        <f>IF('Form - Part 1'!$D$26="Yes",1,0)</f>
        <v>0</v>
      </c>
      <c r="H596" s="527">
        <v>17</v>
      </c>
      <c r="I596" s="561"/>
      <c r="J596" s="562"/>
      <c r="K596" s="567"/>
      <c r="L596" s="564"/>
      <c r="M596" s="563"/>
      <c r="N596" s="568"/>
      <c r="O596" s="570"/>
      <c r="P596" s="671">
        <f t="shared" si="93"/>
        <v>0</v>
      </c>
      <c r="Q596" s="63">
        <f t="shared" si="94"/>
        <v>0</v>
      </c>
      <c r="R596" s="62">
        <f t="shared" si="95"/>
        <v>0</v>
      </c>
      <c r="S596" s="66">
        <f t="shared" si="96"/>
        <v>0</v>
      </c>
      <c r="T596" s="7">
        <f>($I596='Team Results'!$L$4)+0</f>
        <v>0</v>
      </c>
      <c r="U596" s="7">
        <f t="shared" si="97"/>
        <v>0</v>
      </c>
      <c r="V596" s="7">
        <f t="shared" si="98"/>
        <v>0</v>
      </c>
      <c r="W596" s="66">
        <f t="shared" si="99"/>
        <v>0</v>
      </c>
    </row>
    <row r="597" spans="1:23" ht="15">
      <c r="A597" s="5" t="str">
        <f t="shared" si="91"/>
        <v/>
      </c>
      <c r="B597" s="5" t="str">
        <f t="shared" si="92"/>
        <v/>
      </c>
      <c r="C597" s="5">
        <v>15</v>
      </c>
      <c r="D597" s="764"/>
      <c r="F597" s="529"/>
      <c r="G597" s="539">
        <f>IF('Form - Part 1'!$D$26="Yes",1,0)</f>
        <v>0</v>
      </c>
      <c r="H597" s="527">
        <v>18</v>
      </c>
      <c r="I597" s="561"/>
      <c r="J597" s="562"/>
      <c r="K597" s="567"/>
      <c r="L597" s="564"/>
      <c r="M597" s="563"/>
      <c r="N597" s="568"/>
      <c r="O597" s="570"/>
      <c r="P597" s="671">
        <f t="shared" si="93"/>
        <v>0</v>
      </c>
      <c r="Q597" s="63">
        <f t="shared" si="94"/>
        <v>0</v>
      </c>
      <c r="R597" s="62">
        <f t="shared" si="95"/>
        <v>0</v>
      </c>
      <c r="S597" s="66">
        <f t="shared" si="96"/>
        <v>0</v>
      </c>
      <c r="T597" s="7">
        <f>($I597='Team Results'!$L$4)+0</f>
        <v>0</v>
      </c>
      <c r="U597" s="7">
        <f t="shared" si="97"/>
        <v>0</v>
      </c>
      <c r="V597" s="7">
        <f t="shared" si="98"/>
        <v>0</v>
      </c>
      <c r="W597" s="66">
        <f t="shared" si="99"/>
        <v>0</v>
      </c>
    </row>
    <row r="598" spans="1:23" ht="15">
      <c r="A598" s="5" t="str">
        <f t="shared" si="91"/>
        <v/>
      </c>
      <c r="B598" s="5" t="str">
        <f t="shared" si="92"/>
        <v/>
      </c>
      <c r="C598" s="5">
        <v>15</v>
      </c>
      <c r="D598" s="764"/>
      <c r="F598" s="529"/>
      <c r="G598" s="539">
        <f>IF('Form - Part 1'!$D$26="Yes",1,0)</f>
        <v>0</v>
      </c>
      <c r="H598" s="527">
        <v>19</v>
      </c>
      <c r="I598" s="561"/>
      <c r="J598" s="562"/>
      <c r="K598" s="567"/>
      <c r="L598" s="564"/>
      <c r="M598" s="563"/>
      <c r="N598" s="568"/>
      <c r="O598" s="570"/>
      <c r="P598" s="671">
        <f t="shared" si="93"/>
        <v>0</v>
      </c>
      <c r="Q598" s="63">
        <f t="shared" si="94"/>
        <v>0</v>
      </c>
      <c r="R598" s="62">
        <f t="shared" si="95"/>
        <v>0</v>
      </c>
      <c r="S598" s="66">
        <f t="shared" si="96"/>
        <v>0</v>
      </c>
      <c r="T598" s="7">
        <f>($I598='Team Results'!$L$4)+0</f>
        <v>0</v>
      </c>
      <c r="U598" s="7">
        <f t="shared" si="97"/>
        <v>0</v>
      </c>
      <c r="V598" s="7">
        <f t="shared" si="98"/>
        <v>0</v>
      </c>
      <c r="W598" s="66">
        <f t="shared" si="99"/>
        <v>0</v>
      </c>
    </row>
    <row r="599" spans="1:23" ht="15">
      <c r="A599" s="5" t="str">
        <f t="shared" si="91"/>
        <v/>
      </c>
      <c r="B599" s="5" t="str">
        <f t="shared" si="92"/>
        <v/>
      </c>
      <c r="C599" s="5">
        <v>15</v>
      </c>
      <c r="D599" s="764"/>
      <c r="F599" s="529"/>
      <c r="G599" s="539">
        <f>IF('Form - Part 1'!$D$26="Yes",1,0)</f>
        <v>0</v>
      </c>
      <c r="H599" s="527">
        <v>20</v>
      </c>
      <c r="I599" s="561"/>
      <c r="J599" s="562"/>
      <c r="K599" s="567"/>
      <c r="L599" s="564"/>
      <c r="M599" s="563"/>
      <c r="N599" s="568"/>
      <c r="O599" s="570"/>
      <c r="P599" s="671">
        <f t="shared" si="93"/>
        <v>0</v>
      </c>
      <c r="Q599" s="63">
        <f t="shared" si="94"/>
        <v>0</v>
      </c>
      <c r="R599" s="62">
        <f t="shared" si="95"/>
        <v>0</v>
      </c>
      <c r="S599" s="66">
        <f t="shared" si="96"/>
        <v>0</v>
      </c>
      <c r="T599" s="7">
        <f>($I599='Team Results'!$L$4)+0</f>
        <v>0</v>
      </c>
      <c r="U599" s="7">
        <f t="shared" si="97"/>
        <v>0</v>
      </c>
      <c r="V599" s="7">
        <f t="shared" si="98"/>
        <v>0</v>
      </c>
      <c r="W599" s="66">
        <f t="shared" si="99"/>
        <v>0</v>
      </c>
    </row>
    <row r="600" spans="1:23" ht="15">
      <c r="A600" s="5" t="str">
        <f t="shared" si="91"/>
        <v/>
      </c>
      <c r="B600" s="5" t="str">
        <f t="shared" si="92"/>
        <v/>
      </c>
      <c r="C600" s="5">
        <v>15</v>
      </c>
      <c r="D600" s="764"/>
      <c r="F600" s="529"/>
      <c r="G600" s="539">
        <f>IF('Form - Part 1'!$D$26="Yes",1,0)</f>
        <v>0</v>
      </c>
      <c r="H600" s="527">
        <v>21</v>
      </c>
      <c r="I600" s="561"/>
      <c r="J600" s="562"/>
      <c r="K600" s="567"/>
      <c r="L600" s="564"/>
      <c r="M600" s="563"/>
      <c r="N600" s="568"/>
      <c r="O600" s="570"/>
      <c r="P600" s="671">
        <f t="shared" si="93"/>
        <v>0</v>
      </c>
      <c r="Q600" s="63">
        <f t="shared" si="94"/>
        <v>0</v>
      </c>
      <c r="R600" s="62">
        <f t="shared" si="95"/>
        <v>0</v>
      </c>
      <c r="S600" s="66">
        <f t="shared" si="96"/>
        <v>0</v>
      </c>
      <c r="T600" s="7">
        <f>($I600='Team Results'!$L$4)+0</f>
        <v>0</v>
      </c>
      <c r="U600" s="7">
        <f t="shared" si="97"/>
        <v>0</v>
      </c>
      <c r="V600" s="7">
        <f t="shared" si="98"/>
        <v>0</v>
      </c>
      <c r="W600" s="66">
        <f t="shared" si="99"/>
        <v>0</v>
      </c>
    </row>
    <row r="601" spans="1:23" ht="15">
      <c r="A601" s="5" t="str">
        <f t="shared" si="91"/>
        <v/>
      </c>
      <c r="B601" s="5" t="str">
        <f t="shared" si="92"/>
        <v/>
      </c>
      <c r="C601" s="5">
        <v>15</v>
      </c>
      <c r="D601" s="764"/>
      <c r="F601" s="529"/>
      <c r="G601" s="539">
        <f>IF('Form - Part 1'!$D$26="Yes",1,0)</f>
        <v>0</v>
      </c>
      <c r="H601" s="527">
        <v>22</v>
      </c>
      <c r="I601" s="561"/>
      <c r="J601" s="562"/>
      <c r="K601" s="567"/>
      <c r="L601" s="564"/>
      <c r="M601" s="563"/>
      <c r="N601" s="568"/>
      <c r="O601" s="570"/>
      <c r="P601" s="671">
        <f t="shared" si="93"/>
        <v>0</v>
      </c>
      <c r="Q601" s="63">
        <f t="shared" si="94"/>
        <v>0</v>
      </c>
      <c r="R601" s="62">
        <f t="shared" si="95"/>
        <v>0</v>
      </c>
      <c r="S601" s="66">
        <f t="shared" si="96"/>
        <v>0</v>
      </c>
      <c r="T601" s="7">
        <f>($I601='Team Results'!$L$4)+0</f>
        <v>0</v>
      </c>
      <c r="U601" s="7">
        <f t="shared" si="97"/>
        <v>0</v>
      </c>
      <c r="V601" s="7">
        <f t="shared" si="98"/>
        <v>0</v>
      </c>
      <c r="W601" s="66">
        <f t="shared" si="99"/>
        <v>0</v>
      </c>
    </row>
    <row r="602" spans="1:23" ht="15">
      <c r="A602" s="5" t="str">
        <f t="shared" si="91"/>
        <v/>
      </c>
      <c r="B602" s="5" t="str">
        <f t="shared" si="92"/>
        <v/>
      </c>
      <c r="C602" s="5">
        <v>15</v>
      </c>
      <c r="D602" s="764"/>
      <c r="F602" s="529"/>
      <c r="G602" s="539">
        <f>IF('Form - Part 1'!$D$26="Yes",1,0)</f>
        <v>0</v>
      </c>
      <c r="H602" s="527">
        <v>23</v>
      </c>
      <c r="I602" s="561"/>
      <c r="J602" s="562"/>
      <c r="K602" s="567"/>
      <c r="L602" s="564"/>
      <c r="M602" s="563"/>
      <c r="N602" s="568"/>
      <c r="O602" s="570"/>
      <c r="P602" s="671">
        <f t="shared" si="93"/>
        <v>0</v>
      </c>
      <c r="Q602" s="63">
        <f t="shared" si="94"/>
        <v>0</v>
      </c>
      <c r="R602" s="62">
        <f t="shared" si="95"/>
        <v>0</v>
      </c>
      <c r="S602" s="66">
        <f t="shared" si="96"/>
        <v>0</v>
      </c>
      <c r="T602" s="7">
        <f>($I602='Team Results'!$L$4)+0</f>
        <v>0</v>
      </c>
      <c r="U602" s="7">
        <f t="shared" si="97"/>
        <v>0</v>
      </c>
      <c r="V602" s="7">
        <f t="shared" si="98"/>
        <v>0</v>
      </c>
      <c r="W602" s="66">
        <f t="shared" si="99"/>
        <v>0</v>
      </c>
    </row>
    <row r="603" spans="1:23" ht="15">
      <c r="A603" s="5" t="str">
        <f t="shared" si="91"/>
        <v/>
      </c>
      <c r="B603" s="5" t="str">
        <f t="shared" si="92"/>
        <v/>
      </c>
      <c r="C603" s="5">
        <v>15</v>
      </c>
      <c r="D603" s="764"/>
      <c r="F603" s="529"/>
      <c r="G603" s="539">
        <f>IF('Form - Part 1'!$D$26="Yes",1,0)</f>
        <v>0</v>
      </c>
      <c r="H603" s="527">
        <v>24</v>
      </c>
      <c r="I603" s="561"/>
      <c r="J603" s="562"/>
      <c r="K603" s="567"/>
      <c r="L603" s="564"/>
      <c r="M603" s="563"/>
      <c r="N603" s="568"/>
      <c r="O603" s="570"/>
      <c r="P603" s="671">
        <f t="shared" si="93"/>
        <v>0</v>
      </c>
      <c r="Q603" s="63">
        <f t="shared" si="94"/>
        <v>0</v>
      </c>
      <c r="R603" s="62">
        <f t="shared" si="95"/>
        <v>0</v>
      </c>
      <c r="S603" s="66">
        <f t="shared" si="96"/>
        <v>0</v>
      </c>
      <c r="T603" s="7">
        <f>($I603='Team Results'!$L$4)+0</f>
        <v>0</v>
      </c>
      <c r="U603" s="7">
        <f t="shared" si="97"/>
        <v>0</v>
      </c>
      <c r="V603" s="7">
        <f t="shared" si="98"/>
        <v>0</v>
      </c>
      <c r="W603" s="66">
        <f t="shared" si="99"/>
        <v>0</v>
      </c>
    </row>
    <row r="604" spans="1:23" ht="15">
      <c r="A604" s="5" t="str">
        <f t="shared" si="91"/>
        <v/>
      </c>
      <c r="B604" s="5" t="str">
        <f t="shared" si="92"/>
        <v/>
      </c>
      <c r="C604" s="5">
        <v>15</v>
      </c>
      <c r="D604" s="764"/>
      <c r="F604" s="529"/>
      <c r="G604" s="539">
        <f>IF('Form - Part 1'!$D$26="Yes",1,0)</f>
        <v>0</v>
      </c>
      <c r="H604" s="527">
        <v>25</v>
      </c>
      <c r="I604" s="561"/>
      <c r="J604" s="562"/>
      <c r="K604" s="567"/>
      <c r="L604" s="564"/>
      <c r="M604" s="563"/>
      <c r="N604" s="568"/>
      <c r="O604" s="570"/>
      <c r="P604" s="671">
        <f t="shared" si="93"/>
        <v>0</v>
      </c>
      <c r="Q604" s="63">
        <f t="shared" si="94"/>
        <v>0</v>
      </c>
      <c r="R604" s="62">
        <f t="shared" si="95"/>
        <v>0</v>
      </c>
      <c r="S604" s="66">
        <f t="shared" si="96"/>
        <v>0</v>
      </c>
      <c r="T604" s="7">
        <f>($I604='Team Results'!$L$4)+0</f>
        <v>0</v>
      </c>
      <c r="U604" s="7">
        <f t="shared" si="97"/>
        <v>0</v>
      </c>
      <c r="V604" s="7">
        <f t="shared" si="98"/>
        <v>0</v>
      </c>
      <c r="W604" s="66">
        <f t="shared" si="99"/>
        <v>0</v>
      </c>
    </row>
    <row r="605" spans="1:23" ht="15">
      <c r="A605" s="5" t="str">
        <f t="shared" si="91"/>
        <v/>
      </c>
      <c r="B605" s="5" t="str">
        <f t="shared" si="92"/>
        <v/>
      </c>
      <c r="C605" s="5">
        <v>15</v>
      </c>
      <c r="D605" s="764"/>
      <c r="F605" s="529"/>
      <c r="G605" s="539">
        <f>IF('Form - Part 1'!$D$26="Yes",1,0)</f>
        <v>0</v>
      </c>
      <c r="H605" s="527">
        <v>26</v>
      </c>
      <c r="I605" s="561"/>
      <c r="J605" s="562"/>
      <c r="K605" s="563"/>
      <c r="L605" s="564"/>
      <c r="M605" s="563"/>
      <c r="N605" s="565"/>
      <c r="O605" s="570"/>
      <c r="P605" s="671">
        <f t="shared" si="93"/>
        <v>0</v>
      </c>
      <c r="Q605" s="63">
        <f t="shared" si="94"/>
        <v>0</v>
      </c>
      <c r="R605" s="62">
        <f t="shared" si="95"/>
        <v>0</v>
      </c>
      <c r="S605" s="66">
        <f t="shared" si="96"/>
        <v>0</v>
      </c>
      <c r="T605" s="7">
        <f>($I605='Team Results'!$L$4)+0</f>
        <v>0</v>
      </c>
      <c r="U605" s="7">
        <f t="shared" si="97"/>
        <v>0</v>
      </c>
      <c r="V605" s="7">
        <f t="shared" si="98"/>
        <v>0</v>
      </c>
      <c r="W605" s="66">
        <f t="shared" si="99"/>
        <v>0</v>
      </c>
    </row>
    <row r="606" spans="1:23" ht="15">
      <c r="A606" s="5" t="str">
        <f t="shared" si="91"/>
        <v/>
      </c>
      <c r="B606" s="5" t="str">
        <f t="shared" si="92"/>
        <v/>
      </c>
      <c r="C606" s="5">
        <v>15</v>
      </c>
      <c r="D606" s="764"/>
      <c r="F606" s="529"/>
      <c r="G606" s="539">
        <f>IF('Form - Part 1'!$D$26="Yes",1,0)</f>
        <v>0</v>
      </c>
      <c r="H606" s="527">
        <v>27</v>
      </c>
      <c r="I606" s="561"/>
      <c r="J606" s="562"/>
      <c r="K606" s="563"/>
      <c r="L606" s="564"/>
      <c r="M606" s="563"/>
      <c r="N606" s="565"/>
      <c r="O606" s="570"/>
      <c r="P606" s="671">
        <f t="shared" si="93"/>
        <v>0</v>
      </c>
      <c r="Q606" s="63">
        <f t="shared" si="94"/>
        <v>0</v>
      </c>
      <c r="R606" s="62">
        <f t="shared" si="95"/>
        <v>0</v>
      </c>
      <c r="S606" s="66">
        <f t="shared" si="96"/>
        <v>0</v>
      </c>
      <c r="T606" s="7">
        <f>($I606='Team Results'!$L$4)+0</f>
        <v>0</v>
      </c>
      <c r="U606" s="7">
        <f t="shared" si="97"/>
        <v>0</v>
      </c>
      <c r="V606" s="7">
        <f t="shared" si="98"/>
        <v>0</v>
      </c>
      <c r="W606" s="66">
        <f t="shared" si="99"/>
        <v>0</v>
      </c>
    </row>
    <row r="607" spans="1:23" ht="15">
      <c r="A607" s="5" t="str">
        <f t="shared" si="91"/>
        <v/>
      </c>
      <c r="B607" s="5" t="str">
        <f t="shared" si="92"/>
        <v/>
      </c>
      <c r="C607" s="5">
        <v>15</v>
      </c>
      <c r="D607" s="764"/>
      <c r="F607" s="529"/>
      <c r="G607" s="539">
        <f>IF('Form - Part 1'!$D$26="Yes",1,0)</f>
        <v>0</v>
      </c>
      <c r="H607" s="527">
        <v>28</v>
      </c>
      <c r="I607" s="561"/>
      <c r="J607" s="562"/>
      <c r="K607" s="563"/>
      <c r="L607" s="564"/>
      <c r="M607" s="563"/>
      <c r="N607" s="565"/>
      <c r="O607" s="570"/>
      <c r="P607" s="671">
        <f t="shared" si="93"/>
        <v>0</v>
      </c>
      <c r="Q607" s="63">
        <f t="shared" si="94"/>
        <v>0</v>
      </c>
      <c r="R607" s="62">
        <f t="shared" si="95"/>
        <v>0</v>
      </c>
      <c r="S607" s="66">
        <f t="shared" si="96"/>
        <v>0</v>
      </c>
      <c r="T607" s="7">
        <f>($I607='Team Results'!$L$4)+0</f>
        <v>0</v>
      </c>
      <c r="U607" s="7">
        <f t="shared" si="97"/>
        <v>0</v>
      </c>
      <c r="V607" s="7">
        <f t="shared" si="98"/>
        <v>0</v>
      </c>
      <c r="W607" s="66">
        <f t="shared" si="99"/>
        <v>0</v>
      </c>
    </row>
    <row r="608" spans="1:23" ht="15">
      <c r="A608" s="5" t="str">
        <f t="shared" si="91"/>
        <v/>
      </c>
      <c r="B608" s="5" t="str">
        <f t="shared" si="92"/>
        <v/>
      </c>
      <c r="C608" s="5">
        <v>15</v>
      </c>
      <c r="D608" s="764"/>
      <c r="F608" s="529"/>
      <c r="G608" s="539">
        <f>IF('Form - Part 1'!$D$26="Yes",1,0)</f>
        <v>0</v>
      </c>
      <c r="H608" s="527">
        <v>29</v>
      </c>
      <c r="I608" s="561"/>
      <c r="J608" s="562"/>
      <c r="K608" s="563"/>
      <c r="L608" s="564"/>
      <c r="M608" s="563"/>
      <c r="N608" s="565"/>
      <c r="O608" s="570"/>
      <c r="P608" s="671">
        <f t="shared" si="93"/>
        <v>0</v>
      </c>
      <c r="Q608" s="63">
        <f t="shared" si="94"/>
        <v>0</v>
      </c>
      <c r="R608" s="62">
        <f t="shared" si="95"/>
        <v>0</v>
      </c>
      <c r="S608" s="66">
        <f t="shared" si="96"/>
        <v>0</v>
      </c>
      <c r="T608" s="7">
        <f>($I608='Team Results'!$L$4)+0</f>
        <v>0</v>
      </c>
      <c r="U608" s="7">
        <f t="shared" si="97"/>
        <v>0</v>
      </c>
      <c r="V608" s="7">
        <f t="shared" si="98"/>
        <v>0</v>
      </c>
      <c r="W608" s="66">
        <f t="shared" si="99"/>
        <v>0</v>
      </c>
    </row>
    <row r="609" spans="1:52" ht="15">
      <c r="A609" s="5" t="str">
        <f t="shared" si="91"/>
        <v/>
      </c>
      <c r="B609" s="5" t="str">
        <f t="shared" si="92"/>
        <v/>
      </c>
      <c r="C609" s="5">
        <v>15</v>
      </c>
      <c r="D609" s="764"/>
      <c r="F609" s="529"/>
      <c r="G609" s="539">
        <f>IF('Form - Part 1'!$D$26="Yes",1,0)</f>
        <v>0</v>
      </c>
      <c r="H609" s="527">
        <v>30</v>
      </c>
      <c r="I609" s="561"/>
      <c r="J609" s="562"/>
      <c r="K609" s="567"/>
      <c r="L609" s="564"/>
      <c r="M609" s="563"/>
      <c r="N609" s="568"/>
      <c r="O609" s="570"/>
      <c r="P609" s="671">
        <f t="shared" si="93"/>
        <v>0</v>
      </c>
      <c r="Q609" s="63">
        <f t="shared" si="94"/>
        <v>0</v>
      </c>
      <c r="R609" s="62">
        <f t="shared" si="95"/>
        <v>0</v>
      </c>
      <c r="S609" s="66">
        <f t="shared" si="96"/>
        <v>0</v>
      </c>
      <c r="T609" s="7">
        <f>($I609='Team Results'!$L$4)+0</f>
        <v>0</v>
      </c>
      <c r="U609" s="7">
        <f t="shared" si="97"/>
        <v>0</v>
      </c>
      <c r="V609" s="7">
        <f t="shared" si="98"/>
        <v>0</v>
      </c>
      <c r="W609" s="66">
        <f t="shared" si="99"/>
        <v>0</v>
      </c>
    </row>
    <row r="610" spans="1:52" ht="15">
      <c r="A610" s="5" t="str">
        <f t="shared" si="91"/>
        <v/>
      </c>
      <c r="B610" s="5" t="str">
        <f t="shared" si="92"/>
        <v/>
      </c>
      <c r="C610" s="5">
        <v>15</v>
      </c>
      <c r="D610" s="764"/>
      <c r="F610" s="529"/>
      <c r="G610" s="539">
        <f>IF('Form - Part 1'!$D$26="Yes",1,0)</f>
        <v>0</v>
      </c>
      <c r="H610" s="527">
        <v>31</v>
      </c>
      <c r="I610" s="561"/>
      <c r="J610" s="562"/>
      <c r="K610" s="567"/>
      <c r="L610" s="564"/>
      <c r="M610" s="563"/>
      <c r="N610" s="568"/>
      <c r="O610" s="570"/>
      <c r="P610" s="671">
        <f t="shared" si="93"/>
        <v>0</v>
      </c>
      <c r="Q610" s="63">
        <f t="shared" si="94"/>
        <v>0</v>
      </c>
      <c r="R610" s="62">
        <f t="shared" si="95"/>
        <v>0</v>
      </c>
      <c r="S610" s="66">
        <f t="shared" si="96"/>
        <v>0</v>
      </c>
      <c r="T610" s="7">
        <f>($I610='Team Results'!$L$4)+0</f>
        <v>0</v>
      </c>
      <c r="U610" s="7">
        <f t="shared" si="97"/>
        <v>0</v>
      </c>
      <c r="V610" s="7">
        <f t="shared" si="98"/>
        <v>0</v>
      </c>
      <c r="W610" s="66">
        <f t="shared" si="99"/>
        <v>0</v>
      </c>
    </row>
    <row r="611" spans="1:52" ht="15">
      <c r="A611" s="5" t="str">
        <f t="shared" si="91"/>
        <v/>
      </c>
      <c r="B611" s="5" t="str">
        <f t="shared" si="92"/>
        <v/>
      </c>
      <c r="C611" s="5">
        <v>15</v>
      </c>
      <c r="D611" s="764"/>
      <c r="F611" s="529"/>
      <c r="G611" s="539">
        <f>IF('Form - Part 1'!$D$26="Yes",1,0)</f>
        <v>0</v>
      </c>
      <c r="H611" s="527">
        <v>32</v>
      </c>
      <c r="I611" s="561"/>
      <c r="J611" s="562"/>
      <c r="K611" s="567"/>
      <c r="L611" s="564"/>
      <c r="M611" s="563"/>
      <c r="N611" s="568"/>
      <c r="O611" s="570"/>
      <c r="P611" s="671">
        <f t="shared" si="93"/>
        <v>0</v>
      </c>
      <c r="Q611" s="63">
        <f t="shared" si="94"/>
        <v>0</v>
      </c>
      <c r="R611" s="62">
        <f t="shared" si="95"/>
        <v>0</v>
      </c>
      <c r="S611" s="66">
        <f t="shared" si="96"/>
        <v>0</v>
      </c>
      <c r="T611" s="7">
        <f>($I611='Team Results'!$L$4)+0</f>
        <v>0</v>
      </c>
      <c r="U611" s="7">
        <f t="shared" si="97"/>
        <v>0</v>
      </c>
      <c r="V611" s="7">
        <f t="shared" si="98"/>
        <v>0</v>
      </c>
      <c r="W611" s="66">
        <f t="shared" si="99"/>
        <v>0</v>
      </c>
    </row>
    <row r="612" spans="1:52" ht="15">
      <c r="A612" s="5" t="str">
        <f t="shared" si="91"/>
        <v/>
      </c>
      <c r="B612" s="5" t="str">
        <f t="shared" si="92"/>
        <v/>
      </c>
      <c r="C612" s="5">
        <v>15</v>
      </c>
      <c r="D612" s="764"/>
      <c r="F612" s="529"/>
      <c r="G612" s="539">
        <f>IF('Form - Part 1'!$D$26="Yes",1,0)</f>
        <v>0</v>
      </c>
      <c r="H612" s="527">
        <v>33</v>
      </c>
      <c r="I612" s="561"/>
      <c r="J612" s="562"/>
      <c r="K612" s="567"/>
      <c r="L612" s="564"/>
      <c r="M612" s="563"/>
      <c r="N612" s="568"/>
      <c r="O612" s="570"/>
      <c r="P612" s="671">
        <f t="shared" si="93"/>
        <v>0</v>
      </c>
      <c r="Q612" s="63">
        <f t="shared" si="94"/>
        <v>0</v>
      </c>
      <c r="R612" s="62">
        <f t="shared" si="95"/>
        <v>0</v>
      </c>
      <c r="S612" s="66">
        <f t="shared" si="96"/>
        <v>0</v>
      </c>
      <c r="T612" s="7">
        <f>($I612='Team Results'!$L$4)+0</f>
        <v>0</v>
      </c>
      <c r="U612" s="7">
        <f t="shared" si="97"/>
        <v>0</v>
      </c>
      <c r="V612" s="7">
        <f t="shared" si="98"/>
        <v>0</v>
      </c>
      <c r="W612" s="66">
        <f t="shared" si="99"/>
        <v>0</v>
      </c>
    </row>
    <row r="613" spans="1:52" ht="15">
      <c r="A613" s="5" t="str">
        <f t="shared" si="91"/>
        <v/>
      </c>
      <c r="B613" s="5" t="str">
        <f t="shared" si="92"/>
        <v/>
      </c>
      <c r="C613" s="5">
        <v>15</v>
      </c>
      <c r="D613" s="764"/>
      <c r="F613" s="529"/>
      <c r="G613" s="539">
        <f>IF('Form - Part 1'!$D$26="Yes",1,0)</f>
        <v>0</v>
      </c>
      <c r="H613" s="527">
        <v>34</v>
      </c>
      <c r="I613" s="561"/>
      <c r="J613" s="562"/>
      <c r="K613" s="567"/>
      <c r="L613" s="564"/>
      <c r="M613" s="563"/>
      <c r="N613" s="568"/>
      <c r="O613" s="570"/>
      <c r="P613" s="671">
        <f t="shared" si="93"/>
        <v>0</v>
      </c>
      <c r="Q613" s="63">
        <f t="shared" si="94"/>
        <v>0</v>
      </c>
      <c r="R613" s="62">
        <f t="shared" si="95"/>
        <v>0</v>
      </c>
      <c r="S613" s="66">
        <f t="shared" si="96"/>
        <v>0</v>
      </c>
      <c r="T613" s="7">
        <f>($I613='Team Results'!$L$4)+0</f>
        <v>0</v>
      </c>
      <c r="U613" s="7">
        <f t="shared" si="97"/>
        <v>0</v>
      </c>
      <c r="V613" s="7">
        <f t="shared" si="98"/>
        <v>0</v>
      </c>
      <c r="W613" s="66">
        <f t="shared" si="99"/>
        <v>0</v>
      </c>
    </row>
    <row r="614" spans="1:52" ht="15">
      <c r="A614" s="5" t="str">
        <f t="shared" si="91"/>
        <v/>
      </c>
      <c r="B614" s="5" t="str">
        <f t="shared" si="92"/>
        <v/>
      </c>
      <c r="C614" s="5">
        <v>15</v>
      </c>
      <c r="D614" s="764"/>
      <c r="F614" s="529"/>
      <c r="G614" s="539">
        <f>IF('Form - Part 1'!$D$26="Yes",1,0)</f>
        <v>0</v>
      </c>
      <c r="H614" s="527">
        <v>35</v>
      </c>
      <c r="I614" s="561"/>
      <c r="J614" s="562"/>
      <c r="K614" s="567"/>
      <c r="L614" s="564"/>
      <c r="M614" s="563"/>
      <c r="N614" s="568"/>
      <c r="O614" s="570"/>
      <c r="P614" s="671">
        <f t="shared" si="93"/>
        <v>0</v>
      </c>
      <c r="Q614" s="63">
        <f t="shared" si="94"/>
        <v>0</v>
      </c>
      <c r="R614" s="62">
        <f t="shared" si="95"/>
        <v>0</v>
      </c>
      <c r="S614" s="66">
        <f t="shared" si="96"/>
        <v>0</v>
      </c>
      <c r="T614" s="7">
        <f>($I614='Team Results'!$L$4)+0</f>
        <v>0</v>
      </c>
      <c r="U614" s="7">
        <f t="shared" si="97"/>
        <v>0</v>
      </c>
      <c r="V614" s="7">
        <f t="shared" si="98"/>
        <v>0</v>
      </c>
      <c r="W614" s="66">
        <f t="shared" si="99"/>
        <v>0</v>
      </c>
    </row>
    <row r="615" spans="1:52" ht="15">
      <c r="A615" s="5" t="str">
        <f t="shared" si="91"/>
        <v/>
      </c>
      <c r="B615" s="5" t="str">
        <f t="shared" si="92"/>
        <v/>
      </c>
      <c r="C615" s="5">
        <v>15</v>
      </c>
      <c r="D615" s="764"/>
      <c r="F615" s="529"/>
      <c r="G615" s="539">
        <f>IF('Form - Part 1'!$D$26="Yes",1,0)</f>
        <v>0</v>
      </c>
      <c r="H615" s="527">
        <v>36</v>
      </c>
      <c r="I615" s="561"/>
      <c r="J615" s="562"/>
      <c r="K615" s="567"/>
      <c r="L615" s="564"/>
      <c r="M615" s="563"/>
      <c r="N615" s="568"/>
      <c r="O615" s="570"/>
      <c r="P615" s="671">
        <f t="shared" si="93"/>
        <v>0</v>
      </c>
      <c r="Q615" s="63">
        <f t="shared" si="94"/>
        <v>0</v>
      </c>
      <c r="R615" s="62">
        <f t="shared" si="95"/>
        <v>0</v>
      </c>
      <c r="S615" s="66">
        <f t="shared" si="96"/>
        <v>0</v>
      </c>
      <c r="T615" s="7">
        <f>($I615='Team Results'!$L$4)+0</f>
        <v>0</v>
      </c>
      <c r="U615" s="7">
        <f t="shared" si="97"/>
        <v>0</v>
      </c>
      <c r="V615" s="7">
        <f t="shared" si="98"/>
        <v>0</v>
      </c>
      <c r="W615" s="66">
        <f t="shared" si="99"/>
        <v>0</v>
      </c>
    </row>
    <row r="616" spans="1:52" ht="15">
      <c r="A616" s="5" t="str">
        <f t="shared" si="91"/>
        <v/>
      </c>
      <c r="B616" s="5" t="str">
        <f t="shared" si="92"/>
        <v/>
      </c>
      <c r="C616" s="5">
        <v>15</v>
      </c>
      <c r="D616" s="764"/>
      <c r="F616" s="529"/>
      <c r="G616" s="539">
        <f>IF('Form - Part 1'!$D$26="Yes",1,0)</f>
        <v>0</v>
      </c>
      <c r="H616" s="527">
        <v>37</v>
      </c>
      <c r="I616" s="561"/>
      <c r="J616" s="562"/>
      <c r="K616" s="567"/>
      <c r="L616" s="564"/>
      <c r="M616" s="563"/>
      <c r="N616" s="568"/>
      <c r="O616" s="570"/>
      <c r="P616" s="671">
        <f t="shared" si="93"/>
        <v>0</v>
      </c>
      <c r="Q616" s="63">
        <f t="shared" si="94"/>
        <v>0</v>
      </c>
      <c r="R616" s="62">
        <f t="shared" si="95"/>
        <v>0</v>
      </c>
      <c r="S616" s="66">
        <f t="shared" si="96"/>
        <v>0</v>
      </c>
      <c r="T616" s="7">
        <f>($I616='Team Results'!$L$4)+0</f>
        <v>0</v>
      </c>
      <c r="U616" s="7">
        <f t="shared" si="97"/>
        <v>0</v>
      </c>
      <c r="V616" s="7">
        <f t="shared" si="98"/>
        <v>0</v>
      </c>
      <c r="W616" s="66">
        <f t="shared" si="99"/>
        <v>0</v>
      </c>
    </row>
    <row r="617" spans="1:52" ht="15">
      <c r="A617" s="5" t="str">
        <f t="shared" si="91"/>
        <v/>
      </c>
      <c r="B617" s="5" t="str">
        <f t="shared" si="92"/>
        <v/>
      </c>
      <c r="C617" s="5">
        <v>15</v>
      </c>
      <c r="D617" s="764"/>
      <c r="F617" s="529"/>
      <c r="G617" s="539">
        <f>IF('Form - Part 1'!$D$26="Yes",1,0)</f>
        <v>0</v>
      </c>
      <c r="H617" s="527">
        <v>38</v>
      </c>
      <c r="I617" s="561"/>
      <c r="J617" s="562"/>
      <c r="K617" s="567"/>
      <c r="L617" s="564"/>
      <c r="M617" s="563"/>
      <c r="N617" s="568"/>
      <c r="O617" s="570"/>
      <c r="P617" s="671">
        <f t="shared" si="93"/>
        <v>0</v>
      </c>
      <c r="Q617" s="63">
        <f t="shared" si="94"/>
        <v>0</v>
      </c>
      <c r="R617" s="62">
        <f t="shared" si="95"/>
        <v>0</v>
      </c>
      <c r="S617" s="66">
        <f t="shared" si="96"/>
        <v>0</v>
      </c>
      <c r="T617" s="7">
        <f>($I617='Team Results'!$L$4)+0</f>
        <v>0</v>
      </c>
      <c r="U617" s="7">
        <f t="shared" si="97"/>
        <v>0</v>
      </c>
      <c r="V617" s="7">
        <f t="shared" si="98"/>
        <v>0</v>
      </c>
      <c r="W617" s="66">
        <f t="shared" si="99"/>
        <v>0</v>
      </c>
    </row>
    <row r="618" spans="1:52" ht="15">
      <c r="A618" s="5" t="str">
        <f t="shared" si="91"/>
        <v/>
      </c>
      <c r="B618" s="5" t="str">
        <f t="shared" si="92"/>
        <v/>
      </c>
      <c r="C618" s="5">
        <v>15</v>
      </c>
      <c r="D618" s="764"/>
      <c r="F618" s="529"/>
      <c r="G618" s="539">
        <f>IF('Form - Part 1'!$D$26="Yes",1,0)</f>
        <v>0</v>
      </c>
      <c r="H618" s="527">
        <v>39</v>
      </c>
      <c r="I618" s="561"/>
      <c r="J618" s="562"/>
      <c r="K618" s="563"/>
      <c r="L618" s="564"/>
      <c r="M618" s="563"/>
      <c r="N618" s="565"/>
      <c r="O618" s="570"/>
      <c r="P618" s="671">
        <f t="shared" si="93"/>
        <v>0</v>
      </c>
      <c r="Q618" s="63">
        <f t="shared" si="94"/>
        <v>0</v>
      </c>
      <c r="R618" s="62">
        <f t="shared" si="95"/>
        <v>0</v>
      </c>
      <c r="S618" s="66">
        <f t="shared" si="96"/>
        <v>0</v>
      </c>
      <c r="T618" s="7">
        <f>($I618='Team Results'!$L$4)+0</f>
        <v>0</v>
      </c>
      <c r="U618" s="7">
        <f t="shared" si="97"/>
        <v>0</v>
      </c>
      <c r="V618" s="7">
        <f t="shared" si="98"/>
        <v>0</v>
      </c>
      <c r="W618" s="66">
        <f t="shared" si="99"/>
        <v>0</v>
      </c>
    </row>
    <row r="619" spans="1:52" s="5" customFormat="1" ht="15">
      <c r="A619" s="5" t="str">
        <f t="shared" si="91"/>
        <v/>
      </c>
      <c r="B619" s="5" t="str">
        <f t="shared" si="92"/>
        <v/>
      </c>
      <c r="C619" s="5">
        <v>15</v>
      </c>
      <c r="D619" s="765"/>
      <c r="E619" s="536"/>
      <c r="F619" s="529"/>
      <c r="G619" s="539">
        <f>IF('Form - Part 1'!$D$26="Yes",1,0)</f>
        <v>0</v>
      </c>
      <c r="H619" s="537">
        <v>40</v>
      </c>
      <c r="I619" s="579"/>
      <c r="J619" s="580"/>
      <c r="K619" s="583"/>
      <c r="L619" s="582"/>
      <c r="M619" s="583"/>
      <c r="N619" s="584"/>
      <c r="O619" s="585"/>
      <c r="P619" s="671">
        <f t="shared" si="93"/>
        <v>0</v>
      </c>
      <c r="Q619" s="63">
        <f t="shared" si="94"/>
        <v>0</v>
      </c>
      <c r="R619" s="62">
        <f t="shared" si="95"/>
        <v>0</v>
      </c>
      <c r="S619" s="66">
        <f t="shared" si="96"/>
        <v>0</v>
      </c>
      <c r="T619" s="7">
        <f>($I619='Team Results'!$L$4)+0</f>
        <v>0</v>
      </c>
      <c r="U619" s="7">
        <f t="shared" si="97"/>
        <v>0</v>
      </c>
      <c r="V619" s="7">
        <f t="shared" si="98"/>
        <v>0</v>
      </c>
      <c r="W619" s="66">
        <f t="shared" si="99"/>
        <v>0</v>
      </c>
      <c r="X619" s="62"/>
      <c r="Y619" s="62"/>
      <c r="Z619" s="62"/>
      <c r="AA619" s="62"/>
      <c r="AB619" s="62"/>
      <c r="AC619" s="62"/>
      <c r="AD619" s="62"/>
      <c r="AE619" s="62"/>
      <c r="AF619" s="62"/>
      <c r="AG619" s="62"/>
      <c r="AH619" s="62"/>
      <c r="AI619" s="62"/>
      <c r="AJ619" s="62"/>
      <c r="AK619" s="62"/>
      <c r="AL619" s="62"/>
      <c r="AM619" s="62"/>
      <c r="AN619" s="62"/>
      <c r="AO619" s="62"/>
      <c r="AP619" s="62"/>
      <c r="AQ619" s="62"/>
      <c r="AR619" s="62"/>
      <c r="AS619" s="62"/>
      <c r="AT619" s="62"/>
      <c r="AU619" s="62"/>
      <c r="AV619" s="62"/>
      <c r="AW619" s="62"/>
      <c r="AX619" s="62"/>
      <c r="AY619" s="62"/>
      <c r="AZ619" s="62"/>
    </row>
    <row r="620" spans="1:52" s="241" customFormat="1">
      <c r="D620" s="298"/>
      <c r="E620" s="299"/>
      <c r="F620" s="300"/>
      <c r="G620" s="300"/>
      <c r="I620" s="242"/>
      <c r="J620" s="242"/>
      <c r="K620" s="242"/>
      <c r="L620" s="242"/>
      <c r="M620" s="242"/>
      <c r="N620" s="242"/>
      <c r="O620" s="243"/>
      <c r="P620" s="671">
        <f t="shared" si="93"/>
        <v>0</v>
      </c>
      <c r="Q620" s="63">
        <f t="shared" si="94"/>
        <v>0</v>
      </c>
      <c r="R620" s="62">
        <f t="shared" si="95"/>
        <v>0</v>
      </c>
      <c r="S620" s="66">
        <f t="shared" si="96"/>
        <v>0</v>
      </c>
      <c r="T620" s="7">
        <f>($I620='Team Results'!$L$4)+0</f>
        <v>0</v>
      </c>
      <c r="U620" s="7">
        <f t="shared" si="97"/>
        <v>0</v>
      </c>
      <c r="V620" s="7">
        <f t="shared" si="98"/>
        <v>0</v>
      </c>
      <c r="W620" s="66">
        <f t="shared" si="99"/>
        <v>0</v>
      </c>
    </row>
    <row r="621" spans="1:52" ht="15">
      <c r="A621" s="5" t="str">
        <f>IF(ISERROR(MONTH($E$621)),"",MONTH($E$621))</f>
        <v/>
      </c>
      <c r="B621" s="5" t="str">
        <f>IF(ISERROR(WEEKNUM($E$621)),"",WEEKNUM($E$621))</f>
        <v/>
      </c>
      <c r="C621" s="5">
        <v>16</v>
      </c>
      <c r="D621" s="763">
        <v>16</v>
      </c>
      <c r="E621" s="538" t="str">
        <f>IF(ISBLANK('Form - Part 1'!B27),"",'Form - Part 1'!B27)</f>
        <v/>
      </c>
      <c r="F621" s="539" t="str">
        <f>IF(ISBLANK('Form - Part 1'!C27),"0",'Form - Part 1'!C27)</f>
        <v>0</v>
      </c>
      <c r="G621" s="539">
        <f>IF('Form - Part 1'!$D$27="Yes",1,0)</f>
        <v>0</v>
      </c>
      <c r="H621" s="540">
        <v>1</v>
      </c>
      <c r="I621" s="586"/>
      <c r="J621" s="587"/>
      <c r="K621" s="588"/>
      <c r="L621" s="589"/>
      <c r="M621" s="588"/>
      <c r="N621" s="590"/>
      <c r="O621" s="591"/>
      <c r="P621" s="671">
        <f t="shared" si="93"/>
        <v>0</v>
      </c>
      <c r="Q621" s="63">
        <f t="shared" si="94"/>
        <v>0</v>
      </c>
      <c r="R621" s="62">
        <f t="shared" si="95"/>
        <v>0</v>
      </c>
      <c r="S621" s="66">
        <f t="shared" si="96"/>
        <v>0</v>
      </c>
      <c r="T621" s="7">
        <f>($I621='Team Results'!$L$4)+0</f>
        <v>0</v>
      </c>
      <c r="U621" s="7">
        <f t="shared" si="97"/>
        <v>0</v>
      </c>
      <c r="V621" s="7">
        <f t="shared" si="98"/>
        <v>0</v>
      </c>
      <c r="W621" s="66">
        <f t="shared" si="99"/>
        <v>0</v>
      </c>
    </row>
    <row r="622" spans="1:52" ht="15">
      <c r="A622" s="5" t="str">
        <f t="shared" ref="A622:A660" si="100">IF(ISERROR(MONTH($E$621)),"",MONTH($E$621))</f>
        <v/>
      </c>
      <c r="B622" s="5" t="str">
        <f t="shared" ref="B622:B660" si="101">IF(ISERROR(WEEKNUM($E$621)),"",WEEKNUM($E$621))</f>
        <v/>
      </c>
      <c r="C622" s="5">
        <v>16</v>
      </c>
      <c r="D622" s="764"/>
      <c r="F622" s="529"/>
      <c r="G622" s="539">
        <f>IF('Form - Part 1'!$D$27="Yes",1,0)</f>
        <v>0</v>
      </c>
      <c r="H622" s="527">
        <v>2</v>
      </c>
      <c r="I622" s="561"/>
      <c r="J622" s="562"/>
      <c r="K622" s="567"/>
      <c r="L622" s="564"/>
      <c r="M622" s="563"/>
      <c r="N622" s="568"/>
      <c r="O622" s="570"/>
      <c r="P622" s="671">
        <f t="shared" si="93"/>
        <v>0</v>
      </c>
      <c r="Q622" s="63">
        <f t="shared" si="94"/>
        <v>0</v>
      </c>
      <c r="R622" s="62">
        <f t="shared" si="95"/>
        <v>0</v>
      </c>
      <c r="S622" s="66">
        <f t="shared" si="96"/>
        <v>0</v>
      </c>
      <c r="T622" s="7">
        <f>($I622='Team Results'!$L$4)+0</f>
        <v>0</v>
      </c>
      <c r="U622" s="7">
        <f t="shared" si="97"/>
        <v>0</v>
      </c>
      <c r="V622" s="7">
        <f t="shared" si="98"/>
        <v>0</v>
      </c>
      <c r="W622" s="66">
        <f t="shared" si="99"/>
        <v>0</v>
      </c>
    </row>
    <row r="623" spans="1:52" ht="15">
      <c r="A623" s="5" t="str">
        <f t="shared" si="100"/>
        <v/>
      </c>
      <c r="B623" s="5" t="str">
        <f t="shared" si="101"/>
        <v/>
      </c>
      <c r="C623" s="5">
        <v>16</v>
      </c>
      <c r="D623" s="764"/>
      <c r="F623" s="529"/>
      <c r="G623" s="539">
        <f>IF('Form - Part 1'!$D$27="Yes",1,0)</f>
        <v>0</v>
      </c>
      <c r="H623" s="527">
        <v>3</v>
      </c>
      <c r="I623" s="561"/>
      <c r="J623" s="562"/>
      <c r="K623" s="567"/>
      <c r="L623" s="564"/>
      <c r="M623" s="563"/>
      <c r="N623" s="568"/>
      <c r="O623" s="570"/>
      <c r="P623" s="671">
        <f t="shared" si="93"/>
        <v>0</v>
      </c>
      <c r="Q623" s="63">
        <f t="shared" si="94"/>
        <v>0</v>
      </c>
      <c r="R623" s="62">
        <f t="shared" si="95"/>
        <v>0</v>
      </c>
      <c r="S623" s="66">
        <f t="shared" si="96"/>
        <v>0</v>
      </c>
      <c r="T623" s="7">
        <f>($I623='Team Results'!$L$4)+0</f>
        <v>0</v>
      </c>
      <c r="U623" s="7">
        <f t="shared" si="97"/>
        <v>0</v>
      </c>
      <c r="V623" s="7">
        <f t="shared" si="98"/>
        <v>0</v>
      </c>
      <c r="W623" s="66">
        <f t="shared" si="99"/>
        <v>0</v>
      </c>
    </row>
    <row r="624" spans="1:52" ht="15">
      <c r="A624" s="5" t="str">
        <f t="shared" si="100"/>
        <v/>
      </c>
      <c r="B624" s="5" t="str">
        <f t="shared" si="101"/>
        <v/>
      </c>
      <c r="C624" s="5">
        <v>16</v>
      </c>
      <c r="D624" s="764"/>
      <c r="F624" s="529"/>
      <c r="G624" s="539">
        <f>IF('Form - Part 1'!$D$27="Yes",1,0)</f>
        <v>0</v>
      </c>
      <c r="H624" s="527">
        <v>4</v>
      </c>
      <c r="I624" s="561"/>
      <c r="J624" s="562"/>
      <c r="K624" s="563"/>
      <c r="L624" s="564"/>
      <c r="M624" s="563"/>
      <c r="N624" s="565"/>
      <c r="O624" s="570"/>
      <c r="P624" s="671">
        <f t="shared" si="93"/>
        <v>0</v>
      </c>
      <c r="Q624" s="63">
        <f t="shared" si="94"/>
        <v>0</v>
      </c>
      <c r="R624" s="62">
        <f t="shared" si="95"/>
        <v>0</v>
      </c>
      <c r="S624" s="66">
        <f t="shared" si="96"/>
        <v>0</v>
      </c>
      <c r="T624" s="7">
        <f>($I624='Team Results'!$L$4)+0</f>
        <v>0</v>
      </c>
      <c r="U624" s="7">
        <f t="shared" si="97"/>
        <v>0</v>
      </c>
      <c r="V624" s="7">
        <f t="shared" si="98"/>
        <v>0</v>
      </c>
      <c r="W624" s="66">
        <f t="shared" si="99"/>
        <v>0</v>
      </c>
    </row>
    <row r="625" spans="1:23" ht="15">
      <c r="A625" s="5" t="str">
        <f t="shared" si="100"/>
        <v/>
      </c>
      <c r="B625" s="5" t="str">
        <f t="shared" si="101"/>
        <v/>
      </c>
      <c r="C625" s="5">
        <v>16</v>
      </c>
      <c r="D625" s="764"/>
      <c r="F625" s="529"/>
      <c r="G625" s="539">
        <f>IF('Form - Part 1'!$D$27="Yes",1,0)</f>
        <v>0</v>
      </c>
      <c r="H625" s="527">
        <v>5</v>
      </c>
      <c r="I625" s="561"/>
      <c r="J625" s="562"/>
      <c r="K625" s="563"/>
      <c r="L625" s="564"/>
      <c r="M625" s="563"/>
      <c r="N625" s="565"/>
      <c r="O625" s="570"/>
      <c r="P625" s="671">
        <f t="shared" si="93"/>
        <v>0</v>
      </c>
      <c r="Q625" s="63">
        <f t="shared" si="94"/>
        <v>0</v>
      </c>
      <c r="R625" s="62">
        <f t="shared" si="95"/>
        <v>0</v>
      </c>
      <c r="S625" s="66">
        <f t="shared" si="96"/>
        <v>0</v>
      </c>
      <c r="T625" s="7">
        <f>($I625='Team Results'!$L$4)+0</f>
        <v>0</v>
      </c>
      <c r="U625" s="7">
        <f t="shared" si="97"/>
        <v>0</v>
      </c>
      <c r="V625" s="7">
        <f t="shared" si="98"/>
        <v>0</v>
      </c>
      <c r="W625" s="66">
        <f t="shared" si="99"/>
        <v>0</v>
      </c>
    </row>
    <row r="626" spans="1:23" ht="15">
      <c r="A626" s="5" t="str">
        <f t="shared" si="100"/>
        <v/>
      </c>
      <c r="B626" s="5" t="str">
        <f t="shared" si="101"/>
        <v/>
      </c>
      <c r="C626" s="5">
        <v>16</v>
      </c>
      <c r="D626" s="764"/>
      <c r="F626" s="529"/>
      <c r="G626" s="539">
        <f>IF('Form - Part 1'!$D$27="Yes",1,0)</f>
        <v>0</v>
      </c>
      <c r="H626" s="527">
        <v>6</v>
      </c>
      <c r="I626" s="561"/>
      <c r="J626" s="562"/>
      <c r="K626" s="563"/>
      <c r="L626" s="564"/>
      <c r="M626" s="563"/>
      <c r="N626" s="565"/>
      <c r="O626" s="570"/>
      <c r="P626" s="671">
        <f t="shared" si="93"/>
        <v>0</v>
      </c>
      <c r="Q626" s="63">
        <f t="shared" si="94"/>
        <v>0</v>
      </c>
      <c r="R626" s="62">
        <f t="shared" si="95"/>
        <v>0</v>
      </c>
      <c r="S626" s="66">
        <f t="shared" si="96"/>
        <v>0</v>
      </c>
      <c r="T626" s="7">
        <f>($I626='Team Results'!$L$4)+0</f>
        <v>0</v>
      </c>
      <c r="U626" s="7">
        <f t="shared" si="97"/>
        <v>0</v>
      </c>
      <c r="V626" s="7">
        <f t="shared" si="98"/>
        <v>0</v>
      </c>
      <c r="W626" s="66">
        <f t="shared" si="99"/>
        <v>0</v>
      </c>
    </row>
    <row r="627" spans="1:23" ht="15">
      <c r="A627" s="5" t="str">
        <f t="shared" si="100"/>
        <v/>
      </c>
      <c r="B627" s="5" t="str">
        <f t="shared" si="101"/>
        <v/>
      </c>
      <c r="C627" s="5">
        <v>16</v>
      </c>
      <c r="D627" s="764"/>
      <c r="F627" s="529"/>
      <c r="G627" s="539">
        <f>IF('Form - Part 1'!$D$27="Yes",1,0)</f>
        <v>0</v>
      </c>
      <c r="H627" s="527">
        <v>7</v>
      </c>
      <c r="I627" s="561"/>
      <c r="J627" s="562"/>
      <c r="K627" s="567"/>
      <c r="L627" s="564"/>
      <c r="M627" s="563"/>
      <c r="N627" s="568"/>
      <c r="O627" s="570"/>
      <c r="P627" s="671">
        <f t="shared" si="93"/>
        <v>0</v>
      </c>
      <c r="Q627" s="63">
        <f t="shared" si="94"/>
        <v>0</v>
      </c>
      <c r="R627" s="62">
        <f t="shared" si="95"/>
        <v>0</v>
      </c>
      <c r="S627" s="66">
        <f t="shared" si="96"/>
        <v>0</v>
      </c>
      <c r="T627" s="7">
        <f>($I627='Team Results'!$L$4)+0</f>
        <v>0</v>
      </c>
      <c r="U627" s="7">
        <f t="shared" si="97"/>
        <v>0</v>
      </c>
      <c r="V627" s="7">
        <f t="shared" si="98"/>
        <v>0</v>
      </c>
      <c r="W627" s="66">
        <f t="shared" si="99"/>
        <v>0</v>
      </c>
    </row>
    <row r="628" spans="1:23" ht="15">
      <c r="A628" s="5" t="str">
        <f t="shared" si="100"/>
        <v/>
      </c>
      <c r="B628" s="5" t="str">
        <f t="shared" si="101"/>
        <v/>
      </c>
      <c r="C628" s="5">
        <v>16</v>
      </c>
      <c r="D628" s="764"/>
      <c r="F628" s="529"/>
      <c r="G628" s="539">
        <f>IF('Form - Part 1'!$D$27="Yes",1,0)</f>
        <v>0</v>
      </c>
      <c r="H628" s="527">
        <v>8</v>
      </c>
      <c r="I628" s="561"/>
      <c r="J628" s="562"/>
      <c r="K628" s="567"/>
      <c r="L628" s="564"/>
      <c r="M628" s="563"/>
      <c r="N628" s="568"/>
      <c r="O628" s="570"/>
      <c r="P628" s="671">
        <f t="shared" si="93"/>
        <v>0</v>
      </c>
      <c r="Q628" s="63">
        <f t="shared" si="94"/>
        <v>0</v>
      </c>
      <c r="R628" s="62">
        <f t="shared" si="95"/>
        <v>0</v>
      </c>
      <c r="S628" s="66">
        <f t="shared" si="96"/>
        <v>0</v>
      </c>
      <c r="T628" s="7">
        <f>($I628='Team Results'!$L$4)+0</f>
        <v>0</v>
      </c>
      <c r="U628" s="7">
        <f t="shared" si="97"/>
        <v>0</v>
      </c>
      <c r="V628" s="7">
        <f t="shared" si="98"/>
        <v>0</v>
      </c>
      <c r="W628" s="66">
        <f t="shared" si="99"/>
        <v>0</v>
      </c>
    </row>
    <row r="629" spans="1:23" ht="15">
      <c r="A629" s="5" t="str">
        <f t="shared" si="100"/>
        <v/>
      </c>
      <c r="B629" s="5" t="str">
        <f t="shared" si="101"/>
        <v/>
      </c>
      <c r="C629" s="5">
        <v>16</v>
      </c>
      <c r="D629" s="764"/>
      <c r="F629" s="529"/>
      <c r="G629" s="539">
        <f>IF('Form - Part 1'!$D$27="Yes",1,0)</f>
        <v>0</v>
      </c>
      <c r="H629" s="527">
        <v>9</v>
      </c>
      <c r="I629" s="561"/>
      <c r="J629" s="562"/>
      <c r="K629" s="563"/>
      <c r="L629" s="564"/>
      <c r="M629" s="563"/>
      <c r="N629" s="565"/>
      <c r="O629" s="570"/>
      <c r="P629" s="671">
        <f t="shared" si="93"/>
        <v>0</v>
      </c>
      <c r="Q629" s="63">
        <f t="shared" si="94"/>
        <v>0</v>
      </c>
      <c r="R629" s="62">
        <f t="shared" si="95"/>
        <v>0</v>
      </c>
      <c r="S629" s="66">
        <f t="shared" si="96"/>
        <v>0</v>
      </c>
      <c r="T629" s="7">
        <f>($I629='Team Results'!$L$4)+0</f>
        <v>0</v>
      </c>
      <c r="U629" s="7">
        <f t="shared" si="97"/>
        <v>0</v>
      </c>
      <c r="V629" s="7">
        <f t="shared" si="98"/>
        <v>0</v>
      </c>
      <c r="W629" s="66">
        <f t="shared" si="99"/>
        <v>0</v>
      </c>
    </row>
    <row r="630" spans="1:23" ht="15">
      <c r="A630" s="5" t="str">
        <f t="shared" si="100"/>
        <v/>
      </c>
      <c r="B630" s="5" t="str">
        <f t="shared" si="101"/>
        <v/>
      </c>
      <c r="C630" s="5">
        <v>16</v>
      </c>
      <c r="D630" s="764"/>
      <c r="F630" s="529"/>
      <c r="G630" s="539">
        <f>IF('Form - Part 1'!$D$27="Yes",1,0)</f>
        <v>0</v>
      </c>
      <c r="H630" s="527">
        <v>10</v>
      </c>
      <c r="I630" s="561"/>
      <c r="J630" s="562"/>
      <c r="K630" s="567"/>
      <c r="L630" s="564"/>
      <c r="M630" s="563"/>
      <c r="N630" s="568"/>
      <c r="O630" s="570"/>
      <c r="P630" s="671">
        <f t="shared" si="93"/>
        <v>0</v>
      </c>
      <c r="Q630" s="63">
        <f t="shared" si="94"/>
        <v>0</v>
      </c>
      <c r="R630" s="62">
        <f t="shared" si="95"/>
        <v>0</v>
      </c>
      <c r="S630" s="66">
        <f t="shared" si="96"/>
        <v>0</v>
      </c>
      <c r="T630" s="7">
        <f>($I630='Team Results'!$L$4)+0</f>
        <v>0</v>
      </c>
      <c r="U630" s="7">
        <f t="shared" si="97"/>
        <v>0</v>
      </c>
      <c r="V630" s="7">
        <f t="shared" si="98"/>
        <v>0</v>
      </c>
      <c r="W630" s="66">
        <f t="shared" si="99"/>
        <v>0</v>
      </c>
    </row>
    <row r="631" spans="1:23" ht="15">
      <c r="A631" s="5" t="str">
        <f t="shared" si="100"/>
        <v/>
      </c>
      <c r="B631" s="5" t="str">
        <f t="shared" si="101"/>
        <v/>
      </c>
      <c r="C631" s="5">
        <v>16</v>
      </c>
      <c r="D631" s="764"/>
      <c r="F631" s="529"/>
      <c r="G631" s="539">
        <f>IF('Form - Part 1'!$D$27="Yes",1,0)</f>
        <v>0</v>
      </c>
      <c r="H631" s="527">
        <v>11</v>
      </c>
      <c r="I631" s="561"/>
      <c r="J631" s="562"/>
      <c r="K631" s="563"/>
      <c r="L631" s="564"/>
      <c r="M631" s="563"/>
      <c r="N631" s="565"/>
      <c r="O631" s="570"/>
      <c r="P631" s="671">
        <f t="shared" si="93"/>
        <v>0</v>
      </c>
      <c r="Q631" s="63">
        <f t="shared" si="94"/>
        <v>0</v>
      </c>
      <c r="R631" s="62">
        <f t="shared" si="95"/>
        <v>0</v>
      </c>
      <c r="S631" s="66">
        <f t="shared" si="96"/>
        <v>0</v>
      </c>
      <c r="T631" s="7">
        <f>($I631='Team Results'!$L$4)+0</f>
        <v>0</v>
      </c>
      <c r="U631" s="7">
        <f t="shared" si="97"/>
        <v>0</v>
      </c>
      <c r="V631" s="7">
        <f t="shared" si="98"/>
        <v>0</v>
      </c>
      <c r="W631" s="66">
        <f t="shared" si="99"/>
        <v>0</v>
      </c>
    </row>
    <row r="632" spans="1:23" ht="15">
      <c r="A632" s="5" t="str">
        <f t="shared" si="100"/>
        <v/>
      </c>
      <c r="B632" s="5" t="str">
        <f t="shared" si="101"/>
        <v/>
      </c>
      <c r="C632" s="5">
        <v>16</v>
      </c>
      <c r="D632" s="764"/>
      <c r="F632" s="529"/>
      <c r="G632" s="539">
        <f>IF('Form - Part 1'!$D$27="Yes",1,0)</f>
        <v>0</v>
      </c>
      <c r="H632" s="527">
        <v>12</v>
      </c>
      <c r="I632" s="561"/>
      <c r="J632" s="562"/>
      <c r="K632" s="567"/>
      <c r="L632" s="564"/>
      <c r="M632" s="563"/>
      <c r="N632" s="568"/>
      <c r="O632" s="570"/>
      <c r="P632" s="671">
        <f t="shared" si="93"/>
        <v>0</v>
      </c>
      <c r="Q632" s="63">
        <f t="shared" si="94"/>
        <v>0</v>
      </c>
      <c r="R632" s="62">
        <f t="shared" si="95"/>
        <v>0</v>
      </c>
      <c r="S632" s="66">
        <f t="shared" si="96"/>
        <v>0</v>
      </c>
      <c r="T632" s="7">
        <f>($I632='Team Results'!$L$4)+0</f>
        <v>0</v>
      </c>
      <c r="U632" s="7">
        <f t="shared" si="97"/>
        <v>0</v>
      </c>
      <c r="V632" s="7">
        <f t="shared" si="98"/>
        <v>0</v>
      </c>
      <c r="W632" s="66">
        <f t="shared" si="99"/>
        <v>0</v>
      </c>
    </row>
    <row r="633" spans="1:23" ht="15">
      <c r="A633" s="5" t="str">
        <f t="shared" si="100"/>
        <v/>
      </c>
      <c r="B633" s="5" t="str">
        <f t="shared" si="101"/>
        <v/>
      </c>
      <c r="C633" s="5">
        <v>16</v>
      </c>
      <c r="D633" s="764"/>
      <c r="F633" s="529"/>
      <c r="G633" s="539">
        <f>IF('Form - Part 1'!$D$27="Yes",1,0)</f>
        <v>0</v>
      </c>
      <c r="H633" s="527">
        <v>13</v>
      </c>
      <c r="I633" s="561"/>
      <c r="J633" s="562"/>
      <c r="K633" s="567"/>
      <c r="L633" s="564"/>
      <c r="M633" s="563"/>
      <c r="N633" s="568"/>
      <c r="O633" s="570"/>
      <c r="P633" s="671">
        <f t="shared" si="93"/>
        <v>0</v>
      </c>
      <c r="Q633" s="63">
        <f t="shared" si="94"/>
        <v>0</v>
      </c>
      <c r="R633" s="62">
        <f t="shared" si="95"/>
        <v>0</v>
      </c>
      <c r="S633" s="66">
        <f t="shared" si="96"/>
        <v>0</v>
      </c>
      <c r="T633" s="7">
        <f>($I633='Team Results'!$L$4)+0</f>
        <v>0</v>
      </c>
      <c r="U633" s="7">
        <f t="shared" si="97"/>
        <v>0</v>
      </c>
      <c r="V633" s="7">
        <f t="shared" si="98"/>
        <v>0</v>
      </c>
      <c r="W633" s="66">
        <f t="shared" si="99"/>
        <v>0</v>
      </c>
    </row>
    <row r="634" spans="1:23" ht="15">
      <c r="A634" s="5" t="str">
        <f t="shared" si="100"/>
        <v/>
      </c>
      <c r="B634" s="5" t="str">
        <f t="shared" si="101"/>
        <v/>
      </c>
      <c r="C634" s="5">
        <v>16</v>
      </c>
      <c r="D634" s="764"/>
      <c r="F634" s="529"/>
      <c r="G634" s="539">
        <f>IF('Form - Part 1'!$D$27="Yes",1,0)</f>
        <v>0</v>
      </c>
      <c r="H634" s="527">
        <v>14</v>
      </c>
      <c r="I634" s="561"/>
      <c r="J634" s="562"/>
      <c r="K634" s="563"/>
      <c r="L634" s="564"/>
      <c r="M634" s="563"/>
      <c r="N634" s="565"/>
      <c r="O634" s="570"/>
      <c r="P634" s="671">
        <f t="shared" si="93"/>
        <v>0</v>
      </c>
      <c r="Q634" s="63">
        <f t="shared" si="94"/>
        <v>0</v>
      </c>
      <c r="R634" s="62">
        <f t="shared" si="95"/>
        <v>0</v>
      </c>
      <c r="S634" s="66">
        <f t="shared" si="96"/>
        <v>0</v>
      </c>
      <c r="T634" s="7">
        <f>($I634='Team Results'!$L$4)+0</f>
        <v>0</v>
      </c>
      <c r="U634" s="7">
        <f t="shared" si="97"/>
        <v>0</v>
      </c>
      <c r="V634" s="7">
        <f t="shared" si="98"/>
        <v>0</v>
      </c>
      <c r="W634" s="66">
        <f t="shared" si="99"/>
        <v>0</v>
      </c>
    </row>
    <row r="635" spans="1:23" ht="15">
      <c r="A635" s="5" t="str">
        <f t="shared" si="100"/>
        <v/>
      </c>
      <c r="B635" s="5" t="str">
        <f t="shared" si="101"/>
        <v/>
      </c>
      <c r="C635" s="5">
        <v>16</v>
      </c>
      <c r="D635" s="764"/>
      <c r="F635" s="529"/>
      <c r="G635" s="539">
        <f>IF('Form - Part 1'!$D$27="Yes",1,0)</f>
        <v>0</v>
      </c>
      <c r="H635" s="527">
        <v>15</v>
      </c>
      <c r="I635" s="561"/>
      <c r="J635" s="562"/>
      <c r="K635" s="563"/>
      <c r="L635" s="564"/>
      <c r="M635" s="563"/>
      <c r="N635" s="565"/>
      <c r="O635" s="570"/>
      <c r="P635" s="671">
        <f t="shared" si="93"/>
        <v>0</v>
      </c>
      <c r="Q635" s="63">
        <f t="shared" si="94"/>
        <v>0</v>
      </c>
      <c r="R635" s="62">
        <f t="shared" si="95"/>
        <v>0</v>
      </c>
      <c r="S635" s="66">
        <f t="shared" si="96"/>
        <v>0</v>
      </c>
      <c r="T635" s="7">
        <f>($I635='Team Results'!$L$4)+0</f>
        <v>0</v>
      </c>
      <c r="U635" s="7">
        <f t="shared" si="97"/>
        <v>0</v>
      </c>
      <c r="V635" s="7">
        <f t="shared" si="98"/>
        <v>0</v>
      </c>
      <c r="W635" s="66">
        <f t="shared" si="99"/>
        <v>0</v>
      </c>
    </row>
    <row r="636" spans="1:23" ht="15">
      <c r="A636" s="5" t="str">
        <f t="shared" si="100"/>
        <v/>
      </c>
      <c r="B636" s="5" t="str">
        <f t="shared" si="101"/>
        <v/>
      </c>
      <c r="C636" s="5">
        <v>16</v>
      </c>
      <c r="D636" s="764"/>
      <c r="F636" s="529"/>
      <c r="G636" s="539">
        <f>IF('Form - Part 1'!$D$27="Yes",1,0)</f>
        <v>0</v>
      </c>
      <c r="H636" s="527">
        <v>16</v>
      </c>
      <c r="I636" s="561"/>
      <c r="J636" s="562"/>
      <c r="K636" s="563"/>
      <c r="L636" s="564"/>
      <c r="M636" s="563"/>
      <c r="N636" s="565"/>
      <c r="O636" s="570"/>
      <c r="P636" s="671">
        <f t="shared" si="93"/>
        <v>0</v>
      </c>
      <c r="Q636" s="63">
        <f t="shared" si="94"/>
        <v>0</v>
      </c>
      <c r="R636" s="62">
        <f t="shared" si="95"/>
        <v>0</v>
      </c>
      <c r="S636" s="66">
        <f t="shared" si="96"/>
        <v>0</v>
      </c>
      <c r="T636" s="7">
        <f>($I636='Team Results'!$L$4)+0</f>
        <v>0</v>
      </c>
      <c r="U636" s="7">
        <f t="shared" si="97"/>
        <v>0</v>
      </c>
      <c r="V636" s="7">
        <f t="shared" si="98"/>
        <v>0</v>
      </c>
      <c r="W636" s="66">
        <f t="shared" si="99"/>
        <v>0</v>
      </c>
    </row>
    <row r="637" spans="1:23" ht="15">
      <c r="A637" s="5" t="str">
        <f t="shared" si="100"/>
        <v/>
      </c>
      <c r="B637" s="5" t="str">
        <f t="shared" si="101"/>
        <v/>
      </c>
      <c r="C637" s="5">
        <v>16</v>
      </c>
      <c r="D637" s="764"/>
      <c r="F637" s="529"/>
      <c r="G637" s="539">
        <f>IF('Form - Part 1'!$D$27="Yes",1,0)</f>
        <v>0</v>
      </c>
      <c r="H637" s="527">
        <v>17</v>
      </c>
      <c r="I637" s="561"/>
      <c r="J637" s="562"/>
      <c r="K637" s="567"/>
      <c r="L637" s="564"/>
      <c r="M637" s="563"/>
      <c r="N637" s="568"/>
      <c r="O637" s="570"/>
      <c r="P637" s="671">
        <f t="shared" si="93"/>
        <v>0</v>
      </c>
      <c r="Q637" s="63">
        <f t="shared" si="94"/>
        <v>0</v>
      </c>
      <c r="R637" s="62">
        <f t="shared" si="95"/>
        <v>0</v>
      </c>
      <c r="S637" s="66">
        <f t="shared" si="96"/>
        <v>0</v>
      </c>
      <c r="T637" s="7">
        <f>($I637='Team Results'!$L$4)+0</f>
        <v>0</v>
      </c>
      <c r="U637" s="7">
        <f t="shared" si="97"/>
        <v>0</v>
      </c>
      <c r="V637" s="7">
        <f t="shared" si="98"/>
        <v>0</v>
      </c>
      <c r="W637" s="66">
        <f t="shared" si="99"/>
        <v>0</v>
      </c>
    </row>
    <row r="638" spans="1:23" ht="15">
      <c r="A638" s="5" t="str">
        <f t="shared" si="100"/>
        <v/>
      </c>
      <c r="B638" s="5" t="str">
        <f t="shared" si="101"/>
        <v/>
      </c>
      <c r="C638" s="5">
        <v>16</v>
      </c>
      <c r="D638" s="764"/>
      <c r="F638" s="529"/>
      <c r="G638" s="539">
        <f>IF('Form - Part 1'!$D$27="Yes",1,0)</f>
        <v>0</v>
      </c>
      <c r="H638" s="527">
        <v>18</v>
      </c>
      <c r="I638" s="561"/>
      <c r="J638" s="562"/>
      <c r="K638" s="567"/>
      <c r="L638" s="564"/>
      <c r="M638" s="563"/>
      <c r="N638" s="568"/>
      <c r="O638" s="570"/>
      <c r="P638" s="671">
        <f t="shared" si="93"/>
        <v>0</v>
      </c>
      <c r="Q638" s="63">
        <f t="shared" si="94"/>
        <v>0</v>
      </c>
      <c r="R638" s="62">
        <f t="shared" si="95"/>
        <v>0</v>
      </c>
      <c r="S638" s="66">
        <f t="shared" si="96"/>
        <v>0</v>
      </c>
      <c r="T638" s="7">
        <f>($I638='Team Results'!$L$4)+0</f>
        <v>0</v>
      </c>
      <c r="U638" s="7">
        <f t="shared" si="97"/>
        <v>0</v>
      </c>
      <c r="V638" s="7">
        <f t="shared" si="98"/>
        <v>0</v>
      </c>
      <c r="W638" s="66">
        <f t="shared" si="99"/>
        <v>0</v>
      </c>
    </row>
    <row r="639" spans="1:23" ht="15">
      <c r="A639" s="5" t="str">
        <f t="shared" si="100"/>
        <v/>
      </c>
      <c r="B639" s="5" t="str">
        <f t="shared" si="101"/>
        <v/>
      </c>
      <c r="C639" s="5">
        <v>16</v>
      </c>
      <c r="D639" s="764"/>
      <c r="F639" s="529"/>
      <c r="G639" s="539">
        <f>IF('Form - Part 1'!$D$27="Yes",1,0)</f>
        <v>0</v>
      </c>
      <c r="H639" s="527">
        <v>19</v>
      </c>
      <c r="I639" s="561"/>
      <c r="J639" s="562"/>
      <c r="K639" s="567"/>
      <c r="L639" s="564"/>
      <c r="M639" s="563"/>
      <c r="N639" s="568"/>
      <c r="O639" s="570"/>
      <c r="P639" s="671">
        <f t="shared" si="93"/>
        <v>0</v>
      </c>
      <c r="Q639" s="63">
        <f t="shared" si="94"/>
        <v>0</v>
      </c>
      <c r="R639" s="62">
        <f t="shared" si="95"/>
        <v>0</v>
      </c>
      <c r="S639" s="66">
        <f t="shared" si="96"/>
        <v>0</v>
      </c>
      <c r="T639" s="7">
        <f>($I639='Team Results'!$L$4)+0</f>
        <v>0</v>
      </c>
      <c r="U639" s="7">
        <f t="shared" si="97"/>
        <v>0</v>
      </c>
      <c r="V639" s="7">
        <f t="shared" si="98"/>
        <v>0</v>
      </c>
      <c r="W639" s="66">
        <f t="shared" si="99"/>
        <v>0</v>
      </c>
    </row>
    <row r="640" spans="1:23" ht="15">
      <c r="A640" s="5" t="str">
        <f t="shared" si="100"/>
        <v/>
      </c>
      <c r="B640" s="5" t="str">
        <f t="shared" si="101"/>
        <v/>
      </c>
      <c r="C640" s="5">
        <v>16</v>
      </c>
      <c r="D640" s="764"/>
      <c r="F640" s="529"/>
      <c r="G640" s="539">
        <f>IF('Form - Part 1'!$D$27="Yes",1,0)</f>
        <v>0</v>
      </c>
      <c r="H640" s="527">
        <v>20</v>
      </c>
      <c r="I640" s="561"/>
      <c r="J640" s="562"/>
      <c r="K640" s="567"/>
      <c r="L640" s="564"/>
      <c r="M640" s="563"/>
      <c r="N640" s="568"/>
      <c r="O640" s="570"/>
      <c r="P640" s="671">
        <f t="shared" si="93"/>
        <v>0</v>
      </c>
      <c r="Q640" s="63">
        <f t="shared" si="94"/>
        <v>0</v>
      </c>
      <c r="R640" s="62">
        <f t="shared" si="95"/>
        <v>0</v>
      </c>
      <c r="S640" s="66">
        <f t="shared" si="96"/>
        <v>0</v>
      </c>
      <c r="T640" s="7">
        <f>($I640='Team Results'!$L$4)+0</f>
        <v>0</v>
      </c>
      <c r="U640" s="7">
        <f t="shared" si="97"/>
        <v>0</v>
      </c>
      <c r="V640" s="7">
        <f t="shared" si="98"/>
        <v>0</v>
      </c>
      <c r="W640" s="66">
        <f t="shared" si="99"/>
        <v>0</v>
      </c>
    </row>
    <row r="641" spans="1:23" ht="15">
      <c r="A641" s="5" t="str">
        <f t="shared" si="100"/>
        <v/>
      </c>
      <c r="B641" s="5" t="str">
        <f t="shared" si="101"/>
        <v/>
      </c>
      <c r="C641" s="5">
        <v>16</v>
      </c>
      <c r="D641" s="764"/>
      <c r="F641" s="529"/>
      <c r="G641" s="539">
        <f>IF('Form - Part 1'!$D$27="Yes",1,0)</f>
        <v>0</v>
      </c>
      <c r="H641" s="527">
        <v>21</v>
      </c>
      <c r="I641" s="561"/>
      <c r="J641" s="562"/>
      <c r="K641" s="567"/>
      <c r="L641" s="564"/>
      <c r="M641" s="563"/>
      <c r="N641" s="568"/>
      <c r="O641" s="570"/>
      <c r="P641" s="671">
        <f t="shared" si="93"/>
        <v>0</v>
      </c>
      <c r="Q641" s="63">
        <f t="shared" si="94"/>
        <v>0</v>
      </c>
      <c r="R641" s="62">
        <f t="shared" si="95"/>
        <v>0</v>
      </c>
      <c r="S641" s="66">
        <f t="shared" si="96"/>
        <v>0</v>
      </c>
      <c r="T641" s="7">
        <f>($I641='Team Results'!$L$4)+0</f>
        <v>0</v>
      </c>
      <c r="U641" s="7">
        <f t="shared" si="97"/>
        <v>0</v>
      </c>
      <c r="V641" s="7">
        <f t="shared" si="98"/>
        <v>0</v>
      </c>
      <c r="W641" s="66">
        <f t="shared" si="99"/>
        <v>0</v>
      </c>
    </row>
    <row r="642" spans="1:23" ht="15">
      <c r="A642" s="5" t="str">
        <f t="shared" si="100"/>
        <v/>
      </c>
      <c r="B642" s="5" t="str">
        <f t="shared" si="101"/>
        <v/>
      </c>
      <c r="C642" s="5">
        <v>16</v>
      </c>
      <c r="D642" s="764"/>
      <c r="F642" s="529"/>
      <c r="G642" s="539">
        <f>IF('Form - Part 1'!$D$27="Yes",1,0)</f>
        <v>0</v>
      </c>
      <c r="H642" s="527">
        <v>22</v>
      </c>
      <c r="I642" s="561"/>
      <c r="J642" s="562"/>
      <c r="K642" s="567"/>
      <c r="L642" s="564"/>
      <c r="M642" s="563"/>
      <c r="N642" s="568"/>
      <c r="O642" s="570"/>
      <c r="P642" s="671">
        <f t="shared" si="93"/>
        <v>0</v>
      </c>
      <c r="Q642" s="63">
        <f t="shared" si="94"/>
        <v>0</v>
      </c>
      <c r="R642" s="62">
        <f t="shared" si="95"/>
        <v>0</v>
      </c>
      <c r="S642" s="66">
        <f t="shared" si="96"/>
        <v>0</v>
      </c>
      <c r="T642" s="7">
        <f>($I642='Team Results'!$L$4)+0</f>
        <v>0</v>
      </c>
      <c r="U642" s="7">
        <f t="shared" si="97"/>
        <v>0</v>
      </c>
      <c r="V642" s="7">
        <f t="shared" si="98"/>
        <v>0</v>
      </c>
      <c r="W642" s="66">
        <f t="shared" si="99"/>
        <v>0</v>
      </c>
    </row>
    <row r="643" spans="1:23" ht="15">
      <c r="A643" s="5" t="str">
        <f t="shared" si="100"/>
        <v/>
      </c>
      <c r="B643" s="5" t="str">
        <f t="shared" si="101"/>
        <v/>
      </c>
      <c r="C643" s="5">
        <v>16</v>
      </c>
      <c r="D643" s="764"/>
      <c r="F643" s="529"/>
      <c r="G643" s="539">
        <f>IF('Form - Part 1'!$D$27="Yes",1,0)</f>
        <v>0</v>
      </c>
      <c r="H643" s="527">
        <v>23</v>
      </c>
      <c r="I643" s="561"/>
      <c r="J643" s="562"/>
      <c r="K643" s="567"/>
      <c r="L643" s="564"/>
      <c r="M643" s="563"/>
      <c r="N643" s="568"/>
      <c r="O643" s="570"/>
      <c r="P643" s="671">
        <f t="shared" si="93"/>
        <v>0</v>
      </c>
      <c r="Q643" s="63">
        <f t="shared" si="94"/>
        <v>0</v>
      </c>
      <c r="R643" s="62">
        <f t="shared" si="95"/>
        <v>0</v>
      </c>
      <c r="S643" s="66">
        <f t="shared" si="96"/>
        <v>0</v>
      </c>
      <c r="T643" s="7">
        <f>($I643='Team Results'!$L$4)+0</f>
        <v>0</v>
      </c>
      <c r="U643" s="7">
        <f t="shared" si="97"/>
        <v>0</v>
      </c>
      <c r="V643" s="7">
        <f t="shared" si="98"/>
        <v>0</v>
      </c>
      <c r="W643" s="66">
        <f t="shared" si="99"/>
        <v>0</v>
      </c>
    </row>
    <row r="644" spans="1:23" ht="15">
      <c r="A644" s="5" t="str">
        <f t="shared" si="100"/>
        <v/>
      </c>
      <c r="B644" s="5" t="str">
        <f t="shared" si="101"/>
        <v/>
      </c>
      <c r="C644" s="5">
        <v>16</v>
      </c>
      <c r="D644" s="764"/>
      <c r="F644" s="529"/>
      <c r="G644" s="539">
        <f>IF('Form - Part 1'!$D$27="Yes",1,0)</f>
        <v>0</v>
      </c>
      <c r="H644" s="527">
        <v>24</v>
      </c>
      <c r="I644" s="561"/>
      <c r="J644" s="562"/>
      <c r="K644" s="567"/>
      <c r="L644" s="564"/>
      <c r="M644" s="563"/>
      <c r="N644" s="568"/>
      <c r="O644" s="570"/>
      <c r="P644" s="671">
        <f t="shared" si="93"/>
        <v>0</v>
      </c>
      <c r="Q644" s="63">
        <f t="shared" si="94"/>
        <v>0</v>
      </c>
      <c r="R644" s="62">
        <f t="shared" si="95"/>
        <v>0</v>
      </c>
      <c r="S644" s="66">
        <f t="shared" si="96"/>
        <v>0</v>
      </c>
      <c r="T644" s="7">
        <f>($I644='Team Results'!$L$4)+0</f>
        <v>0</v>
      </c>
      <c r="U644" s="7">
        <f t="shared" si="97"/>
        <v>0</v>
      </c>
      <c r="V644" s="7">
        <f t="shared" si="98"/>
        <v>0</v>
      </c>
      <c r="W644" s="66">
        <f t="shared" si="99"/>
        <v>0</v>
      </c>
    </row>
    <row r="645" spans="1:23" ht="15">
      <c r="A645" s="5" t="str">
        <f t="shared" si="100"/>
        <v/>
      </c>
      <c r="B645" s="5" t="str">
        <f t="shared" si="101"/>
        <v/>
      </c>
      <c r="C645" s="5">
        <v>16</v>
      </c>
      <c r="D645" s="764"/>
      <c r="F645" s="529"/>
      <c r="G645" s="539">
        <f>IF('Form - Part 1'!$D$27="Yes",1,0)</f>
        <v>0</v>
      </c>
      <c r="H645" s="527">
        <v>25</v>
      </c>
      <c r="I645" s="561"/>
      <c r="J645" s="562"/>
      <c r="K645" s="567"/>
      <c r="L645" s="564"/>
      <c r="M645" s="563"/>
      <c r="N645" s="568"/>
      <c r="O645" s="570"/>
      <c r="P645" s="671">
        <f t="shared" si="93"/>
        <v>0</v>
      </c>
      <c r="Q645" s="63">
        <f t="shared" si="94"/>
        <v>0</v>
      </c>
      <c r="R645" s="62">
        <f t="shared" si="95"/>
        <v>0</v>
      </c>
      <c r="S645" s="66">
        <f t="shared" si="96"/>
        <v>0</v>
      </c>
      <c r="T645" s="7">
        <f>($I645='Team Results'!$L$4)+0</f>
        <v>0</v>
      </c>
      <c r="U645" s="7">
        <f t="shared" si="97"/>
        <v>0</v>
      </c>
      <c r="V645" s="7">
        <f t="shared" si="98"/>
        <v>0</v>
      </c>
      <c r="W645" s="66">
        <f t="shared" si="99"/>
        <v>0</v>
      </c>
    </row>
    <row r="646" spans="1:23" ht="15">
      <c r="A646" s="5" t="str">
        <f t="shared" si="100"/>
        <v/>
      </c>
      <c r="B646" s="5" t="str">
        <f t="shared" si="101"/>
        <v/>
      </c>
      <c r="C646" s="5">
        <v>16</v>
      </c>
      <c r="D646" s="764"/>
      <c r="F646" s="529"/>
      <c r="G646" s="539">
        <f>IF('Form - Part 1'!$D$27="Yes",1,0)</f>
        <v>0</v>
      </c>
      <c r="H646" s="527">
        <v>26</v>
      </c>
      <c r="I646" s="561"/>
      <c r="J646" s="562"/>
      <c r="K646" s="563"/>
      <c r="L646" s="564"/>
      <c r="M646" s="563"/>
      <c r="N646" s="565"/>
      <c r="O646" s="570"/>
      <c r="P646" s="671">
        <f t="shared" si="93"/>
        <v>0</v>
      </c>
      <c r="Q646" s="63">
        <f t="shared" si="94"/>
        <v>0</v>
      </c>
      <c r="R646" s="62">
        <f t="shared" si="95"/>
        <v>0</v>
      </c>
      <c r="S646" s="66">
        <f t="shared" si="96"/>
        <v>0</v>
      </c>
      <c r="T646" s="7">
        <f>($I646='Team Results'!$L$4)+0</f>
        <v>0</v>
      </c>
      <c r="U646" s="7">
        <f t="shared" si="97"/>
        <v>0</v>
      </c>
      <c r="V646" s="7">
        <f t="shared" si="98"/>
        <v>0</v>
      </c>
      <c r="W646" s="66">
        <f t="shared" si="99"/>
        <v>0</v>
      </c>
    </row>
    <row r="647" spans="1:23" ht="15">
      <c r="A647" s="5" t="str">
        <f t="shared" si="100"/>
        <v/>
      </c>
      <c r="B647" s="5" t="str">
        <f t="shared" si="101"/>
        <v/>
      </c>
      <c r="C647" s="5">
        <v>16</v>
      </c>
      <c r="D647" s="764"/>
      <c r="F647" s="529"/>
      <c r="G647" s="539">
        <f>IF('Form - Part 1'!$D$27="Yes",1,0)</f>
        <v>0</v>
      </c>
      <c r="H647" s="527">
        <v>27</v>
      </c>
      <c r="I647" s="561"/>
      <c r="J647" s="562"/>
      <c r="K647" s="563"/>
      <c r="L647" s="564"/>
      <c r="M647" s="563"/>
      <c r="N647" s="565"/>
      <c r="O647" s="570"/>
      <c r="P647" s="671">
        <f t="shared" ref="P647:P710" si="102">COUNTA(J647:N647)</f>
        <v>0</v>
      </c>
      <c r="Q647" s="63">
        <f t="shared" ref="Q647:Q710" si="103">COUNTIF(J647:N647,"Yes")</f>
        <v>0</v>
      </c>
      <c r="R647" s="62">
        <f t="shared" ref="R647:R710" si="104">IF(Q647 =5, 1,0)</f>
        <v>0</v>
      </c>
      <c r="S647" s="66">
        <f t="shared" ref="S647:S710" si="105">IF(G647+P647&gt;1,1,0)</f>
        <v>0</v>
      </c>
      <c r="T647" s="7">
        <f>($I647='Team Results'!$L$4)+0</f>
        <v>0</v>
      </c>
      <c r="U647" s="7">
        <f t="shared" ref="U647:U710" si="106">IF(T647=1,Q647,0)</f>
        <v>0</v>
      </c>
      <c r="V647" s="7">
        <f t="shared" ref="V647:V710" si="107">IF(T647=1,R647,0)</f>
        <v>0</v>
      </c>
      <c r="W647" s="66">
        <f t="shared" ref="W647:W710" si="108">IF(T647=1,S647,0)</f>
        <v>0</v>
      </c>
    </row>
    <row r="648" spans="1:23" ht="15">
      <c r="A648" s="5" t="str">
        <f t="shared" si="100"/>
        <v/>
      </c>
      <c r="B648" s="5" t="str">
        <f t="shared" si="101"/>
        <v/>
      </c>
      <c r="C648" s="5">
        <v>16</v>
      </c>
      <c r="D648" s="764"/>
      <c r="F648" s="529"/>
      <c r="G648" s="539">
        <f>IF('Form - Part 1'!$D$27="Yes",1,0)</f>
        <v>0</v>
      </c>
      <c r="H648" s="527">
        <v>28</v>
      </c>
      <c r="I648" s="561"/>
      <c r="J648" s="562"/>
      <c r="K648" s="563"/>
      <c r="L648" s="564"/>
      <c r="M648" s="563"/>
      <c r="N648" s="565"/>
      <c r="O648" s="570"/>
      <c r="P648" s="671">
        <f t="shared" si="102"/>
        <v>0</v>
      </c>
      <c r="Q648" s="63">
        <f t="shared" si="103"/>
        <v>0</v>
      </c>
      <c r="R648" s="62">
        <f t="shared" si="104"/>
        <v>0</v>
      </c>
      <c r="S648" s="66">
        <f t="shared" si="105"/>
        <v>0</v>
      </c>
      <c r="T648" s="7">
        <f>($I648='Team Results'!$L$4)+0</f>
        <v>0</v>
      </c>
      <c r="U648" s="7">
        <f t="shared" si="106"/>
        <v>0</v>
      </c>
      <c r="V648" s="7">
        <f t="shared" si="107"/>
        <v>0</v>
      </c>
      <c r="W648" s="66">
        <f t="shared" si="108"/>
        <v>0</v>
      </c>
    </row>
    <row r="649" spans="1:23" ht="15">
      <c r="A649" s="5" t="str">
        <f t="shared" si="100"/>
        <v/>
      </c>
      <c r="B649" s="5" t="str">
        <f t="shared" si="101"/>
        <v/>
      </c>
      <c r="C649" s="5">
        <v>16</v>
      </c>
      <c r="D649" s="764"/>
      <c r="F649" s="529"/>
      <c r="G649" s="539">
        <f>IF('Form - Part 1'!$D$27="Yes",1,0)</f>
        <v>0</v>
      </c>
      <c r="H649" s="527">
        <v>29</v>
      </c>
      <c r="I649" s="561"/>
      <c r="J649" s="562"/>
      <c r="K649" s="563"/>
      <c r="L649" s="564"/>
      <c r="M649" s="563"/>
      <c r="N649" s="565"/>
      <c r="O649" s="570"/>
      <c r="P649" s="671">
        <f t="shared" si="102"/>
        <v>0</v>
      </c>
      <c r="Q649" s="63">
        <f t="shared" si="103"/>
        <v>0</v>
      </c>
      <c r="R649" s="62">
        <f t="shared" si="104"/>
        <v>0</v>
      </c>
      <c r="S649" s="66">
        <f t="shared" si="105"/>
        <v>0</v>
      </c>
      <c r="T649" s="7">
        <f>($I649='Team Results'!$L$4)+0</f>
        <v>0</v>
      </c>
      <c r="U649" s="7">
        <f t="shared" si="106"/>
        <v>0</v>
      </c>
      <c r="V649" s="7">
        <f t="shared" si="107"/>
        <v>0</v>
      </c>
      <c r="W649" s="66">
        <f t="shared" si="108"/>
        <v>0</v>
      </c>
    </row>
    <row r="650" spans="1:23" ht="15">
      <c r="A650" s="5" t="str">
        <f t="shared" si="100"/>
        <v/>
      </c>
      <c r="B650" s="5" t="str">
        <f t="shared" si="101"/>
        <v/>
      </c>
      <c r="C650" s="5">
        <v>16</v>
      </c>
      <c r="D650" s="764"/>
      <c r="F650" s="529"/>
      <c r="G650" s="539">
        <f>IF('Form - Part 1'!$D$27="Yes",1,0)</f>
        <v>0</v>
      </c>
      <c r="H650" s="527">
        <v>30</v>
      </c>
      <c r="I650" s="561"/>
      <c r="J650" s="562"/>
      <c r="K650" s="567"/>
      <c r="L650" s="564"/>
      <c r="M650" s="563"/>
      <c r="N650" s="568"/>
      <c r="O650" s="570"/>
      <c r="P650" s="671">
        <f t="shared" si="102"/>
        <v>0</v>
      </c>
      <c r="Q650" s="63">
        <f t="shared" si="103"/>
        <v>0</v>
      </c>
      <c r="R650" s="62">
        <f t="shared" si="104"/>
        <v>0</v>
      </c>
      <c r="S650" s="66">
        <f t="shared" si="105"/>
        <v>0</v>
      </c>
      <c r="T650" s="7">
        <f>($I650='Team Results'!$L$4)+0</f>
        <v>0</v>
      </c>
      <c r="U650" s="7">
        <f t="shared" si="106"/>
        <v>0</v>
      </c>
      <c r="V650" s="7">
        <f t="shared" si="107"/>
        <v>0</v>
      </c>
      <c r="W650" s="66">
        <f t="shared" si="108"/>
        <v>0</v>
      </c>
    </row>
    <row r="651" spans="1:23" ht="15">
      <c r="A651" s="5" t="str">
        <f t="shared" si="100"/>
        <v/>
      </c>
      <c r="B651" s="5" t="str">
        <f t="shared" si="101"/>
        <v/>
      </c>
      <c r="C651" s="5">
        <v>16</v>
      </c>
      <c r="D651" s="764"/>
      <c r="F651" s="529"/>
      <c r="G651" s="539">
        <f>IF('Form - Part 1'!$D$27="Yes",1,0)</f>
        <v>0</v>
      </c>
      <c r="H651" s="527">
        <v>31</v>
      </c>
      <c r="I651" s="561"/>
      <c r="J651" s="562"/>
      <c r="K651" s="567"/>
      <c r="L651" s="564"/>
      <c r="M651" s="563"/>
      <c r="N651" s="568"/>
      <c r="O651" s="570"/>
      <c r="P651" s="671">
        <f t="shared" si="102"/>
        <v>0</v>
      </c>
      <c r="Q651" s="63">
        <f t="shared" si="103"/>
        <v>0</v>
      </c>
      <c r="R651" s="62">
        <f t="shared" si="104"/>
        <v>0</v>
      </c>
      <c r="S651" s="66">
        <f t="shared" si="105"/>
        <v>0</v>
      </c>
      <c r="T651" s="7">
        <f>($I651='Team Results'!$L$4)+0</f>
        <v>0</v>
      </c>
      <c r="U651" s="7">
        <f t="shared" si="106"/>
        <v>0</v>
      </c>
      <c r="V651" s="7">
        <f t="shared" si="107"/>
        <v>0</v>
      </c>
      <c r="W651" s="66">
        <f t="shared" si="108"/>
        <v>0</v>
      </c>
    </row>
    <row r="652" spans="1:23" ht="15">
      <c r="A652" s="5" t="str">
        <f t="shared" si="100"/>
        <v/>
      </c>
      <c r="B652" s="5" t="str">
        <f t="shared" si="101"/>
        <v/>
      </c>
      <c r="C652" s="5">
        <v>16</v>
      </c>
      <c r="D652" s="764"/>
      <c r="F652" s="529"/>
      <c r="G652" s="539">
        <f>IF('Form - Part 1'!$D$27="Yes",1,0)</f>
        <v>0</v>
      </c>
      <c r="H652" s="527">
        <v>32</v>
      </c>
      <c r="I652" s="561"/>
      <c r="J652" s="562"/>
      <c r="K652" s="567"/>
      <c r="L652" s="564"/>
      <c r="M652" s="563"/>
      <c r="N652" s="568"/>
      <c r="O652" s="570"/>
      <c r="P652" s="671">
        <f t="shared" si="102"/>
        <v>0</v>
      </c>
      <c r="Q652" s="63">
        <f t="shared" si="103"/>
        <v>0</v>
      </c>
      <c r="R652" s="62">
        <f t="shared" si="104"/>
        <v>0</v>
      </c>
      <c r="S652" s="66">
        <f t="shared" si="105"/>
        <v>0</v>
      </c>
      <c r="T652" s="7">
        <f>($I652='Team Results'!$L$4)+0</f>
        <v>0</v>
      </c>
      <c r="U652" s="7">
        <f t="shared" si="106"/>
        <v>0</v>
      </c>
      <c r="V652" s="7">
        <f t="shared" si="107"/>
        <v>0</v>
      </c>
      <c r="W652" s="66">
        <f t="shared" si="108"/>
        <v>0</v>
      </c>
    </row>
    <row r="653" spans="1:23" ht="15">
      <c r="A653" s="5" t="str">
        <f t="shared" si="100"/>
        <v/>
      </c>
      <c r="B653" s="5" t="str">
        <f t="shared" si="101"/>
        <v/>
      </c>
      <c r="C653" s="5">
        <v>16</v>
      </c>
      <c r="D653" s="764"/>
      <c r="F653" s="529"/>
      <c r="G653" s="539">
        <f>IF('Form - Part 1'!$D$27="Yes",1,0)</f>
        <v>0</v>
      </c>
      <c r="H653" s="527">
        <v>33</v>
      </c>
      <c r="I653" s="561"/>
      <c r="J653" s="562"/>
      <c r="K653" s="567"/>
      <c r="L653" s="564"/>
      <c r="M653" s="563"/>
      <c r="N653" s="568"/>
      <c r="O653" s="570"/>
      <c r="P653" s="671">
        <f t="shared" si="102"/>
        <v>0</v>
      </c>
      <c r="Q653" s="63">
        <f t="shared" si="103"/>
        <v>0</v>
      </c>
      <c r="R653" s="62">
        <f t="shared" si="104"/>
        <v>0</v>
      </c>
      <c r="S653" s="66">
        <f t="shared" si="105"/>
        <v>0</v>
      </c>
      <c r="T653" s="7">
        <f>($I653='Team Results'!$L$4)+0</f>
        <v>0</v>
      </c>
      <c r="U653" s="7">
        <f t="shared" si="106"/>
        <v>0</v>
      </c>
      <c r="V653" s="7">
        <f t="shared" si="107"/>
        <v>0</v>
      </c>
      <c r="W653" s="66">
        <f t="shared" si="108"/>
        <v>0</v>
      </c>
    </row>
    <row r="654" spans="1:23" ht="15">
      <c r="A654" s="5" t="str">
        <f t="shared" si="100"/>
        <v/>
      </c>
      <c r="B654" s="5" t="str">
        <f t="shared" si="101"/>
        <v/>
      </c>
      <c r="C654" s="5">
        <v>16</v>
      </c>
      <c r="D654" s="764"/>
      <c r="F654" s="529"/>
      <c r="G654" s="539">
        <f>IF('Form - Part 1'!$D$27="Yes",1,0)</f>
        <v>0</v>
      </c>
      <c r="H654" s="527">
        <v>34</v>
      </c>
      <c r="I654" s="561"/>
      <c r="J654" s="562"/>
      <c r="K654" s="567"/>
      <c r="L654" s="564"/>
      <c r="M654" s="563"/>
      <c r="N654" s="568"/>
      <c r="O654" s="570"/>
      <c r="P654" s="671">
        <f t="shared" si="102"/>
        <v>0</v>
      </c>
      <c r="Q654" s="63">
        <f t="shared" si="103"/>
        <v>0</v>
      </c>
      <c r="R654" s="62">
        <f t="shared" si="104"/>
        <v>0</v>
      </c>
      <c r="S654" s="66">
        <f t="shared" si="105"/>
        <v>0</v>
      </c>
      <c r="T654" s="7">
        <f>($I654='Team Results'!$L$4)+0</f>
        <v>0</v>
      </c>
      <c r="U654" s="7">
        <f t="shared" si="106"/>
        <v>0</v>
      </c>
      <c r="V654" s="7">
        <f t="shared" si="107"/>
        <v>0</v>
      </c>
      <c r="W654" s="66">
        <f t="shared" si="108"/>
        <v>0</v>
      </c>
    </row>
    <row r="655" spans="1:23" ht="15">
      <c r="A655" s="5" t="str">
        <f t="shared" si="100"/>
        <v/>
      </c>
      <c r="B655" s="5" t="str">
        <f t="shared" si="101"/>
        <v/>
      </c>
      <c r="C655" s="5">
        <v>16</v>
      </c>
      <c r="D655" s="764"/>
      <c r="F655" s="529"/>
      <c r="G655" s="539">
        <f>IF('Form - Part 1'!$D$27="Yes",1,0)</f>
        <v>0</v>
      </c>
      <c r="H655" s="527">
        <v>35</v>
      </c>
      <c r="I655" s="561"/>
      <c r="J655" s="562"/>
      <c r="K655" s="567"/>
      <c r="L655" s="564"/>
      <c r="M655" s="563"/>
      <c r="N655" s="568"/>
      <c r="O655" s="570"/>
      <c r="P655" s="671">
        <f t="shared" si="102"/>
        <v>0</v>
      </c>
      <c r="Q655" s="63">
        <f t="shared" si="103"/>
        <v>0</v>
      </c>
      <c r="R655" s="62">
        <f t="shared" si="104"/>
        <v>0</v>
      </c>
      <c r="S655" s="66">
        <f t="shared" si="105"/>
        <v>0</v>
      </c>
      <c r="T655" s="7">
        <f>($I655='Team Results'!$L$4)+0</f>
        <v>0</v>
      </c>
      <c r="U655" s="7">
        <f t="shared" si="106"/>
        <v>0</v>
      </c>
      <c r="V655" s="7">
        <f t="shared" si="107"/>
        <v>0</v>
      </c>
      <c r="W655" s="66">
        <f t="shared" si="108"/>
        <v>0</v>
      </c>
    </row>
    <row r="656" spans="1:23" ht="15">
      <c r="A656" s="5" t="str">
        <f t="shared" si="100"/>
        <v/>
      </c>
      <c r="B656" s="5" t="str">
        <f t="shared" si="101"/>
        <v/>
      </c>
      <c r="C656" s="5">
        <v>16</v>
      </c>
      <c r="D656" s="764"/>
      <c r="F656" s="529"/>
      <c r="G656" s="539">
        <f>IF('Form - Part 1'!$D$27="Yes",1,0)</f>
        <v>0</v>
      </c>
      <c r="H656" s="527">
        <v>36</v>
      </c>
      <c r="I656" s="561"/>
      <c r="J656" s="562"/>
      <c r="K656" s="567"/>
      <c r="L656" s="564"/>
      <c r="M656" s="563"/>
      <c r="N656" s="568"/>
      <c r="O656" s="570"/>
      <c r="P656" s="671">
        <f t="shared" si="102"/>
        <v>0</v>
      </c>
      <c r="Q656" s="63">
        <f t="shared" si="103"/>
        <v>0</v>
      </c>
      <c r="R656" s="62">
        <f t="shared" si="104"/>
        <v>0</v>
      </c>
      <c r="S656" s="66">
        <f t="shared" si="105"/>
        <v>0</v>
      </c>
      <c r="T656" s="7">
        <f>($I656='Team Results'!$L$4)+0</f>
        <v>0</v>
      </c>
      <c r="U656" s="7">
        <f t="shared" si="106"/>
        <v>0</v>
      </c>
      <c r="V656" s="7">
        <f t="shared" si="107"/>
        <v>0</v>
      </c>
      <c r="W656" s="66">
        <f t="shared" si="108"/>
        <v>0</v>
      </c>
    </row>
    <row r="657" spans="1:52" ht="15">
      <c r="A657" s="5" t="str">
        <f t="shared" si="100"/>
        <v/>
      </c>
      <c r="B657" s="5" t="str">
        <f t="shared" si="101"/>
        <v/>
      </c>
      <c r="C657" s="5">
        <v>16</v>
      </c>
      <c r="D657" s="764"/>
      <c r="F657" s="529"/>
      <c r="G657" s="539">
        <f>IF('Form - Part 1'!$D$27="Yes",1,0)</f>
        <v>0</v>
      </c>
      <c r="H657" s="527">
        <v>37</v>
      </c>
      <c r="I657" s="561"/>
      <c r="J657" s="562"/>
      <c r="K657" s="567"/>
      <c r="L657" s="564"/>
      <c r="M657" s="563"/>
      <c r="N657" s="568"/>
      <c r="O657" s="570"/>
      <c r="P657" s="671">
        <f t="shared" si="102"/>
        <v>0</v>
      </c>
      <c r="Q657" s="63">
        <f t="shared" si="103"/>
        <v>0</v>
      </c>
      <c r="R657" s="62">
        <f t="shared" si="104"/>
        <v>0</v>
      </c>
      <c r="S657" s="66">
        <f t="shared" si="105"/>
        <v>0</v>
      </c>
      <c r="T657" s="7">
        <f>($I657='Team Results'!$L$4)+0</f>
        <v>0</v>
      </c>
      <c r="U657" s="7">
        <f t="shared" si="106"/>
        <v>0</v>
      </c>
      <c r="V657" s="7">
        <f t="shared" si="107"/>
        <v>0</v>
      </c>
      <c r="W657" s="66">
        <f t="shared" si="108"/>
        <v>0</v>
      </c>
    </row>
    <row r="658" spans="1:52" ht="15">
      <c r="A658" s="5" t="str">
        <f t="shared" si="100"/>
        <v/>
      </c>
      <c r="B658" s="5" t="str">
        <f t="shared" si="101"/>
        <v/>
      </c>
      <c r="C658" s="5">
        <v>16</v>
      </c>
      <c r="D658" s="764"/>
      <c r="F658" s="529"/>
      <c r="G658" s="539">
        <f>IF('Form - Part 1'!$D$27="Yes",1,0)</f>
        <v>0</v>
      </c>
      <c r="H658" s="527">
        <v>38</v>
      </c>
      <c r="I658" s="561"/>
      <c r="J658" s="562"/>
      <c r="K658" s="567"/>
      <c r="L658" s="564"/>
      <c r="M658" s="563"/>
      <c r="N658" s="568"/>
      <c r="O658" s="570"/>
      <c r="P658" s="671">
        <f t="shared" si="102"/>
        <v>0</v>
      </c>
      <c r="Q658" s="63">
        <f t="shared" si="103"/>
        <v>0</v>
      </c>
      <c r="R658" s="62">
        <f t="shared" si="104"/>
        <v>0</v>
      </c>
      <c r="S658" s="66">
        <f t="shared" si="105"/>
        <v>0</v>
      </c>
      <c r="T658" s="7">
        <f>($I658='Team Results'!$L$4)+0</f>
        <v>0</v>
      </c>
      <c r="U658" s="7">
        <f t="shared" si="106"/>
        <v>0</v>
      </c>
      <c r="V658" s="7">
        <f t="shared" si="107"/>
        <v>0</v>
      </c>
      <c r="W658" s="66">
        <f t="shared" si="108"/>
        <v>0</v>
      </c>
    </row>
    <row r="659" spans="1:52" ht="15">
      <c r="A659" s="5" t="str">
        <f t="shared" si="100"/>
        <v/>
      </c>
      <c r="B659" s="5" t="str">
        <f t="shared" si="101"/>
        <v/>
      </c>
      <c r="C659" s="5">
        <v>16</v>
      </c>
      <c r="D659" s="764"/>
      <c r="F659" s="529"/>
      <c r="G659" s="539">
        <f>IF('Form - Part 1'!$D$27="Yes",1,0)</f>
        <v>0</v>
      </c>
      <c r="H659" s="527">
        <v>39</v>
      </c>
      <c r="I659" s="561"/>
      <c r="J659" s="562"/>
      <c r="K659" s="563"/>
      <c r="L659" s="564"/>
      <c r="M659" s="563"/>
      <c r="N659" s="565"/>
      <c r="O659" s="570"/>
      <c r="P659" s="671">
        <f t="shared" si="102"/>
        <v>0</v>
      </c>
      <c r="Q659" s="63">
        <f t="shared" si="103"/>
        <v>0</v>
      </c>
      <c r="R659" s="62">
        <f t="shared" si="104"/>
        <v>0</v>
      </c>
      <c r="S659" s="66">
        <f t="shared" si="105"/>
        <v>0</v>
      </c>
      <c r="T659" s="7">
        <f>($I659='Team Results'!$L$4)+0</f>
        <v>0</v>
      </c>
      <c r="U659" s="7">
        <f t="shared" si="106"/>
        <v>0</v>
      </c>
      <c r="V659" s="7">
        <f t="shared" si="107"/>
        <v>0</v>
      </c>
      <c r="W659" s="66">
        <f t="shared" si="108"/>
        <v>0</v>
      </c>
    </row>
    <row r="660" spans="1:52" s="5" customFormat="1" ht="15">
      <c r="A660" s="5" t="str">
        <f t="shared" si="100"/>
        <v/>
      </c>
      <c r="B660" s="5" t="str">
        <f t="shared" si="101"/>
        <v/>
      </c>
      <c r="C660" s="5">
        <v>16</v>
      </c>
      <c r="D660" s="765"/>
      <c r="E660" s="536"/>
      <c r="F660" s="529"/>
      <c r="G660" s="539">
        <f>IF('Form - Part 1'!$D$27="Yes",1,0)</f>
        <v>0</v>
      </c>
      <c r="H660" s="537">
        <v>40</v>
      </c>
      <c r="I660" s="579"/>
      <c r="J660" s="580"/>
      <c r="K660" s="583"/>
      <c r="L660" s="582"/>
      <c r="M660" s="583"/>
      <c r="N660" s="584"/>
      <c r="O660" s="585"/>
      <c r="P660" s="671">
        <f t="shared" si="102"/>
        <v>0</v>
      </c>
      <c r="Q660" s="63">
        <f t="shared" si="103"/>
        <v>0</v>
      </c>
      <c r="R660" s="62">
        <f t="shared" si="104"/>
        <v>0</v>
      </c>
      <c r="S660" s="66">
        <f t="shared" si="105"/>
        <v>0</v>
      </c>
      <c r="T660" s="7">
        <f>($I660='Team Results'!$L$4)+0</f>
        <v>0</v>
      </c>
      <c r="U660" s="7">
        <f t="shared" si="106"/>
        <v>0</v>
      </c>
      <c r="V660" s="7">
        <f t="shared" si="107"/>
        <v>0</v>
      </c>
      <c r="W660" s="66">
        <f t="shared" si="108"/>
        <v>0</v>
      </c>
      <c r="X660" s="62"/>
      <c r="Y660" s="62"/>
      <c r="Z660" s="62"/>
      <c r="AA660" s="62"/>
      <c r="AB660" s="62"/>
      <c r="AC660" s="62"/>
      <c r="AD660" s="62"/>
      <c r="AE660" s="62"/>
      <c r="AF660" s="62"/>
      <c r="AG660" s="62"/>
      <c r="AH660" s="62"/>
      <c r="AI660" s="62"/>
      <c r="AJ660" s="62"/>
      <c r="AK660" s="62"/>
      <c r="AL660" s="62"/>
      <c r="AM660" s="62"/>
      <c r="AN660" s="62"/>
      <c r="AO660" s="62"/>
      <c r="AP660" s="62"/>
      <c r="AQ660" s="62"/>
      <c r="AR660" s="62"/>
      <c r="AS660" s="62"/>
      <c r="AT660" s="62"/>
      <c r="AU660" s="62"/>
      <c r="AV660" s="62"/>
      <c r="AW660" s="62"/>
      <c r="AX660" s="62"/>
      <c r="AY660" s="62"/>
      <c r="AZ660" s="62"/>
    </row>
    <row r="661" spans="1:52" s="241" customFormat="1">
      <c r="D661" s="298"/>
      <c r="E661" s="299"/>
      <c r="F661" s="300"/>
      <c r="G661" s="300"/>
      <c r="I661" s="242"/>
      <c r="J661" s="242"/>
      <c r="K661" s="242"/>
      <c r="L661" s="242"/>
      <c r="M661" s="242"/>
      <c r="N661" s="242"/>
      <c r="O661" s="243"/>
      <c r="P661" s="671">
        <f t="shared" si="102"/>
        <v>0</v>
      </c>
      <c r="Q661" s="63">
        <f t="shared" si="103"/>
        <v>0</v>
      </c>
      <c r="R661" s="62">
        <f t="shared" si="104"/>
        <v>0</v>
      </c>
      <c r="S661" s="66">
        <f t="shared" si="105"/>
        <v>0</v>
      </c>
      <c r="T661" s="7">
        <f>($I661='Team Results'!$L$4)+0</f>
        <v>0</v>
      </c>
      <c r="U661" s="7">
        <f t="shared" si="106"/>
        <v>0</v>
      </c>
      <c r="V661" s="7">
        <f t="shared" si="107"/>
        <v>0</v>
      </c>
      <c r="W661" s="66">
        <f t="shared" si="108"/>
        <v>0</v>
      </c>
    </row>
    <row r="662" spans="1:52" ht="15">
      <c r="A662" s="5" t="str">
        <f>IF(ISERROR(MONTH($E$662)),"",MONTH($E$662))</f>
        <v/>
      </c>
      <c r="B662" s="5" t="str">
        <f>IF(ISERROR(WEEKNUM($E$662)),"",WEEKNUM($E$662))</f>
        <v/>
      </c>
      <c r="C662" s="5">
        <v>17</v>
      </c>
      <c r="D662" s="763">
        <v>17</v>
      </c>
      <c r="E662" s="538" t="str">
        <f>IF(ISBLANK('Form - Part 1'!B28),"",'Form - Part 1'!B28)</f>
        <v/>
      </c>
      <c r="F662" s="539" t="str">
        <f>IF(ISBLANK('Form - Part 1'!C28),"0",'Form - Part 1'!C28)</f>
        <v>0</v>
      </c>
      <c r="G662" s="539">
        <f>IF('Form - Part 1'!$D$28="Yes",1,0)</f>
        <v>0</v>
      </c>
      <c r="H662" s="540">
        <v>1</v>
      </c>
      <c r="I662" s="586"/>
      <c r="J662" s="587"/>
      <c r="K662" s="588"/>
      <c r="L662" s="589"/>
      <c r="M662" s="588"/>
      <c r="N662" s="590"/>
      <c r="O662" s="591"/>
      <c r="P662" s="671">
        <f t="shared" si="102"/>
        <v>0</v>
      </c>
      <c r="Q662" s="63">
        <f t="shared" si="103"/>
        <v>0</v>
      </c>
      <c r="R662" s="62">
        <f t="shared" si="104"/>
        <v>0</v>
      </c>
      <c r="S662" s="66">
        <f t="shared" si="105"/>
        <v>0</v>
      </c>
      <c r="T662" s="7">
        <f>($I662='Team Results'!$L$4)+0</f>
        <v>0</v>
      </c>
      <c r="U662" s="7">
        <f t="shared" si="106"/>
        <v>0</v>
      </c>
      <c r="V662" s="7">
        <f t="shared" si="107"/>
        <v>0</v>
      </c>
      <c r="W662" s="66">
        <f t="shared" si="108"/>
        <v>0</v>
      </c>
    </row>
    <row r="663" spans="1:52" ht="15">
      <c r="A663" s="5" t="str">
        <f t="shared" ref="A663:A701" si="109">IF(ISERROR(MONTH($E$662)),"",MONTH($E$662))</f>
        <v/>
      </c>
      <c r="B663" s="5" t="str">
        <f t="shared" ref="B663:B701" si="110">IF(ISERROR(WEEKNUM($E$662)),"",WEEKNUM($E$662))</f>
        <v/>
      </c>
      <c r="C663" s="5">
        <v>17</v>
      </c>
      <c r="D663" s="764"/>
      <c r="F663" s="529"/>
      <c r="G663" s="539">
        <f>IF('Form - Part 1'!$D$28="Yes",1,0)</f>
        <v>0</v>
      </c>
      <c r="H663" s="527">
        <v>2</v>
      </c>
      <c r="I663" s="561"/>
      <c r="J663" s="562"/>
      <c r="K663" s="567"/>
      <c r="L663" s="564"/>
      <c r="M663" s="563"/>
      <c r="N663" s="568"/>
      <c r="O663" s="570"/>
      <c r="P663" s="671">
        <f t="shared" si="102"/>
        <v>0</v>
      </c>
      <c r="Q663" s="63">
        <f t="shared" si="103"/>
        <v>0</v>
      </c>
      <c r="R663" s="62">
        <f t="shared" si="104"/>
        <v>0</v>
      </c>
      <c r="S663" s="66">
        <f t="shared" si="105"/>
        <v>0</v>
      </c>
      <c r="T663" s="7">
        <f>($I663='Team Results'!$L$4)+0</f>
        <v>0</v>
      </c>
      <c r="U663" s="7">
        <f t="shared" si="106"/>
        <v>0</v>
      </c>
      <c r="V663" s="7">
        <f t="shared" si="107"/>
        <v>0</v>
      </c>
      <c r="W663" s="66">
        <f t="shared" si="108"/>
        <v>0</v>
      </c>
    </row>
    <row r="664" spans="1:52" ht="15">
      <c r="A664" s="5" t="str">
        <f t="shared" si="109"/>
        <v/>
      </c>
      <c r="B664" s="5" t="str">
        <f t="shared" si="110"/>
        <v/>
      </c>
      <c r="C664" s="5">
        <v>17</v>
      </c>
      <c r="D664" s="764"/>
      <c r="F664" s="529"/>
      <c r="G664" s="539">
        <f>IF('Form - Part 1'!$D$28="Yes",1,0)</f>
        <v>0</v>
      </c>
      <c r="H664" s="527">
        <v>3</v>
      </c>
      <c r="I664" s="561"/>
      <c r="J664" s="562"/>
      <c r="K664" s="567"/>
      <c r="L664" s="564"/>
      <c r="M664" s="563"/>
      <c r="N664" s="568"/>
      <c r="O664" s="570"/>
      <c r="P664" s="671">
        <f t="shared" si="102"/>
        <v>0</v>
      </c>
      <c r="Q664" s="63">
        <f t="shared" si="103"/>
        <v>0</v>
      </c>
      <c r="R664" s="62">
        <f t="shared" si="104"/>
        <v>0</v>
      </c>
      <c r="S664" s="66">
        <f t="shared" si="105"/>
        <v>0</v>
      </c>
      <c r="T664" s="7">
        <f>($I664='Team Results'!$L$4)+0</f>
        <v>0</v>
      </c>
      <c r="U664" s="7">
        <f t="shared" si="106"/>
        <v>0</v>
      </c>
      <c r="V664" s="7">
        <f t="shared" si="107"/>
        <v>0</v>
      </c>
      <c r="W664" s="66">
        <f t="shared" si="108"/>
        <v>0</v>
      </c>
    </row>
    <row r="665" spans="1:52" ht="15">
      <c r="A665" s="5" t="str">
        <f t="shared" si="109"/>
        <v/>
      </c>
      <c r="B665" s="5" t="str">
        <f t="shared" si="110"/>
        <v/>
      </c>
      <c r="C665" s="5">
        <v>17</v>
      </c>
      <c r="D665" s="764"/>
      <c r="F665" s="529"/>
      <c r="G665" s="539">
        <f>IF('Form - Part 1'!$D$28="Yes",1,0)</f>
        <v>0</v>
      </c>
      <c r="H665" s="527">
        <v>4</v>
      </c>
      <c r="I665" s="561"/>
      <c r="J665" s="562"/>
      <c r="K665" s="563"/>
      <c r="L665" s="564"/>
      <c r="M665" s="563"/>
      <c r="N665" s="565"/>
      <c r="O665" s="570"/>
      <c r="P665" s="671">
        <f t="shared" si="102"/>
        <v>0</v>
      </c>
      <c r="Q665" s="63">
        <f t="shared" si="103"/>
        <v>0</v>
      </c>
      <c r="R665" s="62">
        <f t="shared" si="104"/>
        <v>0</v>
      </c>
      <c r="S665" s="66">
        <f t="shared" si="105"/>
        <v>0</v>
      </c>
      <c r="T665" s="7">
        <f>($I665='Team Results'!$L$4)+0</f>
        <v>0</v>
      </c>
      <c r="U665" s="7">
        <f t="shared" si="106"/>
        <v>0</v>
      </c>
      <c r="V665" s="7">
        <f t="shared" si="107"/>
        <v>0</v>
      </c>
      <c r="W665" s="66">
        <f t="shared" si="108"/>
        <v>0</v>
      </c>
    </row>
    <row r="666" spans="1:52" ht="15">
      <c r="A666" s="5" t="str">
        <f t="shared" si="109"/>
        <v/>
      </c>
      <c r="B666" s="5" t="str">
        <f t="shared" si="110"/>
        <v/>
      </c>
      <c r="C666" s="5">
        <v>17</v>
      </c>
      <c r="D666" s="764"/>
      <c r="F666" s="529"/>
      <c r="G666" s="539">
        <f>IF('Form - Part 1'!$D$28="Yes",1,0)</f>
        <v>0</v>
      </c>
      <c r="H666" s="527">
        <v>5</v>
      </c>
      <c r="I666" s="561"/>
      <c r="J666" s="562"/>
      <c r="K666" s="563"/>
      <c r="L666" s="564"/>
      <c r="M666" s="563"/>
      <c r="N666" s="565"/>
      <c r="O666" s="570"/>
      <c r="P666" s="671">
        <f t="shared" si="102"/>
        <v>0</v>
      </c>
      <c r="Q666" s="63">
        <f t="shared" si="103"/>
        <v>0</v>
      </c>
      <c r="R666" s="62">
        <f t="shared" si="104"/>
        <v>0</v>
      </c>
      <c r="S666" s="66">
        <f t="shared" si="105"/>
        <v>0</v>
      </c>
      <c r="T666" s="7">
        <f>($I666='Team Results'!$L$4)+0</f>
        <v>0</v>
      </c>
      <c r="U666" s="7">
        <f t="shared" si="106"/>
        <v>0</v>
      </c>
      <c r="V666" s="7">
        <f t="shared" si="107"/>
        <v>0</v>
      </c>
      <c r="W666" s="66">
        <f t="shared" si="108"/>
        <v>0</v>
      </c>
    </row>
    <row r="667" spans="1:52" ht="15">
      <c r="A667" s="5" t="str">
        <f t="shared" si="109"/>
        <v/>
      </c>
      <c r="B667" s="5" t="str">
        <f t="shared" si="110"/>
        <v/>
      </c>
      <c r="C667" s="5">
        <v>17</v>
      </c>
      <c r="D667" s="764"/>
      <c r="F667" s="529"/>
      <c r="G667" s="539">
        <f>IF('Form - Part 1'!$D$28="Yes",1,0)</f>
        <v>0</v>
      </c>
      <c r="H667" s="527">
        <v>6</v>
      </c>
      <c r="I667" s="561"/>
      <c r="J667" s="562"/>
      <c r="K667" s="563"/>
      <c r="L667" s="564"/>
      <c r="M667" s="563"/>
      <c r="N667" s="565"/>
      <c r="O667" s="570"/>
      <c r="P667" s="671">
        <f t="shared" si="102"/>
        <v>0</v>
      </c>
      <c r="Q667" s="63">
        <f t="shared" si="103"/>
        <v>0</v>
      </c>
      <c r="R667" s="62">
        <f t="shared" si="104"/>
        <v>0</v>
      </c>
      <c r="S667" s="66">
        <f t="shared" si="105"/>
        <v>0</v>
      </c>
      <c r="T667" s="7">
        <f>($I667='Team Results'!$L$4)+0</f>
        <v>0</v>
      </c>
      <c r="U667" s="7">
        <f t="shared" si="106"/>
        <v>0</v>
      </c>
      <c r="V667" s="7">
        <f t="shared" si="107"/>
        <v>0</v>
      </c>
      <c r="W667" s="66">
        <f t="shared" si="108"/>
        <v>0</v>
      </c>
    </row>
    <row r="668" spans="1:52" ht="15">
      <c r="A668" s="5" t="str">
        <f t="shared" si="109"/>
        <v/>
      </c>
      <c r="B668" s="5" t="str">
        <f t="shared" si="110"/>
        <v/>
      </c>
      <c r="C668" s="5">
        <v>17</v>
      </c>
      <c r="D668" s="764"/>
      <c r="F668" s="529"/>
      <c r="G668" s="539">
        <f>IF('Form - Part 1'!$D$28="Yes",1,0)</f>
        <v>0</v>
      </c>
      <c r="H668" s="527">
        <v>7</v>
      </c>
      <c r="I668" s="561"/>
      <c r="J668" s="562"/>
      <c r="K668" s="567"/>
      <c r="L668" s="564"/>
      <c r="M668" s="563"/>
      <c r="N668" s="568"/>
      <c r="O668" s="570"/>
      <c r="P668" s="671">
        <f t="shared" si="102"/>
        <v>0</v>
      </c>
      <c r="Q668" s="63">
        <f t="shared" si="103"/>
        <v>0</v>
      </c>
      <c r="R668" s="62">
        <f t="shared" si="104"/>
        <v>0</v>
      </c>
      <c r="S668" s="66">
        <f t="shared" si="105"/>
        <v>0</v>
      </c>
      <c r="T668" s="7">
        <f>($I668='Team Results'!$L$4)+0</f>
        <v>0</v>
      </c>
      <c r="U668" s="7">
        <f t="shared" si="106"/>
        <v>0</v>
      </c>
      <c r="V668" s="7">
        <f t="shared" si="107"/>
        <v>0</v>
      </c>
      <c r="W668" s="66">
        <f t="shared" si="108"/>
        <v>0</v>
      </c>
    </row>
    <row r="669" spans="1:52" ht="15">
      <c r="A669" s="5" t="str">
        <f t="shared" si="109"/>
        <v/>
      </c>
      <c r="B669" s="5" t="str">
        <f t="shared" si="110"/>
        <v/>
      </c>
      <c r="C669" s="5">
        <v>17</v>
      </c>
      <c r="D669" s="764"/>
      <c r="F669" s="529"/>
      <c r="G669" s="539">
        <f>IF('Form - Part 1'!$D$28="Yes",1,0)</f>
        <v>0</v>
      </c>
      <c r="H669" s="527">
        <v>8</v>
      </c>
      <c r="I669" s="561"/>
      <c r="J669" s="562"/>
      <c r="K669" s="567"/>
      <c r="L669" s="564"/>
      <c r="M669" s="563"/>
      <c r="N669" s="568"/>
      <c r="O669" s="570"/>
      <c r="P669" s="671">
        <f t="shared" si="102"/>
        <v>0</v>
      </c>
      <c r="Q669" s="63">
        <f t="shared" si="103"/>
        <v>0</v>
      </c>
      <c r="R669" s="62">
        <f t="shared" si="104"/>
        <v>0</v>
      </c>
      <c r="S669" s="66">
        <f t="shared" si="105"/>
        <v>0</v>
      </c>
      <c r="T669" s="7">
        <f>($I669='Team Results'!$L$4)+0</f>
        <v>0</v>
      </c>
      <c r="U669" s="7">
        <f t="shared" si="106"/>
        <v>0</v>
      </c>
      <c r="V669" s="7">
        <f t="shared" si="107"/>
        <v>0</v>
      </c>
      <c r="W669" s="66">
        <f t="shared" si="108"/>
        <v>0</v>
      </c>
    </row>
    <row r="670" spans="1:52" ht="15">
      <c r="A670" s="5" t="str">
        <f t="shared" si="109"/>
        <v/>
      </c>
      <c r="B670" s="5" t="str">
        <f t="shared" si="110"/>
        <v/>
      </c>
      <c r="C670" s="5">
        <v>17</v>
      </c>
      <c r="D670" s="764"/>
      <c r="F670" s="529"/>
      <c r="G670" s="539">
        <f>IF('Form - Part 1'!$D$28="Yes",1,0)</f>
        <v>0</v>
      </c>
      <c r="H670" s="527">
        <v>9</v>
      </c>
      <c r="I670" s="561"/>
      <c r="J670" s="562"/>
      <c r="K670" s="563"/>
      <c r="L670" s="564"/>
      <c r="M670" s="563"/>
      <c r="N670" s="565"/>
      <c r="O670" s="570"/>
      <c r="P670" s="671">
        <f t="shared" si="102"/>
        <v>0</v>
      </c>
      <c r="Q670" s="63">
        <f t="shared" si="103"/>
        <v>0</v>
      </c>
      <c r="R670" s="62">
        <f t="shared" si="104"/>
        <v>0</v>
      </c>
      <c r="S670" s="66">
        <f t="shared" si="105"/>
        <v>0</v>
      </c>
      <c r="T670" s="7">
        <f>($I670='Team Results'!$L$4)+0</f>
        <v>0</v>
      </c>
      <c r="U670" s="7">
        <f t="shared" si="106"/>
        <v>0</v>
      </c>
      <c r="V670" s="7">
        <f t="shared" si="107"/>
        <v>0</v>
      </c>
      <c r="W670" s="66">
        <f t="shared" si="108"/>
        <v>0</v>
      </c>
    </row>
    <row r="671" spans="1:52" ht="15">
      <c r="A671" s="5" t="str">
        <f t="shared" si="109"/>
        <v/>
      </c>
      <c r="B671" s="5" t="str">
        <f t="shared" si="110"/>
        <v/>
      </c>
      <c r="C671" s="5">
        <v>17</v>
      </c>
      <c r="D671" s="764"/>
      <c r="F671" s="529"/>
      <c r="G671" s="539">
        <f>IF('Form - Part 1'!$D$28="Yes",1,0)</f>
        <v>0</v>
      </c>
      <c r="H671" s="527">
        <v>10</v>
      </c>
      <c r="I671" s="561"/>
      <c r="J671" s="562"/>
      <c r="K671" s="567"/>
      <c r="L671" s="564"/>
      <c r="M671" s="563"/>
      <c r="N671" s="568"/>
      <c r="O671" s="570"/>
      <c r="P671" s="671">
        <f t="shared" si="102"/>
        <v>0</v>
      </c>
      <c r="Q671" s="63">
        <f t="shared" si="103"/>
        <v>0</v>
      </c>
      <c r="R671" s="62">
        <f t="shared" si="104"/>
        <v>0</v>
      </c>
      <c r="S671" s="66">
        <f t="shared" si="105"/>
        <v>0</v>
      </c>
      <c r="T671" s="7">
        <f>($I671='Team Results'!$L$4)+0</f>
        <v>0</v>
      </c>
      <c r="U671" s="7">
        <f t="shared" si="106"/>
        <v>0</v>
      </c>
      <c r="V671" s="7">
        <f t="shared" si="107"/>
        <v>0</v>
      </c>
      <c r="W671" s="66">
        <f t="shared" si="108"/>
        <v>0</v>
      </c>
    </row>
    <row r="672" spans="1:52" ht="15">
      <c r="A672" s="5" t="str">
        <f t="shared" si="109"/>
        <v/>
      </c>
      <c r="B672" s="5" t="str">
        <f t="shared" si="110"/>
        <v/>
      </c>
      <c r="C672" s="5">
        <v>17</v>
      </c>
      <c r="D672" s="764"/>
      <c r="F672" s="529"/>
      <c r="G672" s="539">
        <f>IF('Form - Part 1'!$D$28="Yes",1,0)</f>
        <v>0</v>
      </c>
      <c r="H672" s="527">
        <v>11</v>
      </c>
      <c r="I672" s="561"/>
      <c r="J672" s="562"/>
      <c r="K672" s="563"/>
      <c r="L672" s="564"/>
      <c r="M672" s="563"/>
      <c r="N672" s="565"/>
      <c r="O672" s="570"/>
      <c r="P672" s="671">
        <f t="shared" si="102"/>
        <v>0</v>
      </c>
      <c r="Q672" s="63">
        <f t="shared" si="103"/>
        <v>0</v>
      </c>
      <c r="R672" s="62">
        <f t="shared" si="104"/>
        <v>0</v>
      </c>
      <c r="S672" s="66">
        <f t="shared" si="105"/>
        <v>0</v>
      </c>
      <c r="T672" s="7">
        <f>($I672='Team Results'!$L$4)+0</f>
        <v>0</v>
      </c>
      <c r="U672" s="7">
        <f t="shared" si="106"/>
        <v>0</v>
      </c>
      <c r="V672" s="7">
        <f t="shared" si="107"/>
        <v>0</v>
      </c>
      <c r="W672" s="66">
        <f t="shared" si="108"/>
        <v>0</v>
      </c>
    </row>
    <row r="673" spans="1:23" ht="15">
      <c r="A673" s="5" t="str">
        <f t="shared" si="109"/>
        <v/>
      </c>
      <c r="B673" s="5" t="str">
        <f t="shared" si="110"/>
        <v/>
      </c>
      <c r="C673" s="5">
        <v>17</v>
      </c>
      <c r="D673" s="764"/>
      <c r="F673" s="529"/>
      <c r="G673" s="539">
        <f>IF('Form - Part 1'!$D$28="Yes",1,0)</f>
        <v>0</v>
      </c>
      <c r="H673" s="527">
        <v>12</v>
      </c>
      <c r="I673" s="561"/>
      <c r="J673" s="562"/>
      <c r="K673" s="567"/>
      <c r="L673" s="564"/>
      <c r="M673" s="563"/>
      <c r="N673" s="568"/>
      <c r="O673" s="570"/>
      <c r="P673" s="671">
        <f t="shared" si="102"/>
        <v>0</v>
      </c>
      <c r="Q673" s="63">
        <f t="shared" si="103"/>
        <v>0</v>
      </c>
      <c r="R673" s="62">
        <f t="shared" si="104"/>
        <v>0</v>
      </c>
      <c r="S673" s="66">
        <f t="shared" si="105"/>
        <v>0</v>
      </c>
      <c r="T673" s="7">
        <f>($I673='Team Results'!$L$4)+0</f>
        <v>0</v>
      </c>
      <c r="U673" s="7">
        <f t="shared" si="106"/>
        <v>0</v>
      </c>
      <c r="V673" s="7">
        <f t="shared" si="107"/>
        <v>0</v>
      </c>
      <c r="W673" s="66">
        <f t="shared" si="108"/>
        <v>0</v>
      </c>
    </row>
    <row r="674" spans="1:23" ht="15">
      <c r="A674" s="5" t="str">
        <f t="shared" si="109"/>
        <v/>
      </c>
      <c r="B674" s="5" t="str">
        <f t="shared" si="110"/>
        <v/>
      </c>
      <c r="C674" s="5">
        <v>17</v>
      </c>
      <c r="D674" s="764"/>
      <c r="F674" s="529"/>
      <c r="G674" s="539">
        <f>IF('Form - Part 1'!$D$28="Yes",1,0)</f>
        <v>0</v>
      </c>
      <c r="H674" s="527">
        <v>13</v>
      </c>
      <c r="I674" s="561"/>
      <c r="J674" s="562"/>
      <c r="K674" s="567"/>
      <c r="L674" s="564"/>
      <c r="M674" s="563"/>
      <c r="N674" s="568"/>
      <c r="O674" s="570"/>
      <c r="P674" s="671">
        <f t="shared" si="102"/>
        <v>0</v>
      </c>
      <c r="Q674" s="63">
        <f t="shared" si="103"/>
        <v>0</v>
      </c>
      <c r="R674" s="62">
        <f t="shared" si="104"/>
        <v>0</v>
      </c>
      <c r="S674" s="66">
        <f t="shared" si="105"/>
        <v>0</v>
      </c>
      <c r="T674" s="7">
        <f>($I674='Team Results'!$L$4)+0</f>
        <v>0</v>
      </c>
      <c r="U674" s="7">
        <f t="shared" si="106"/>
        <v>0</v>
      </c>
      <c r="V674" s="7">
        <f t="shared" si="107"/>
        <v>0</v>
      </c>
      <c r="W674" s="66">
        <f t="shared" si="108"/>
        <v>0</v>
      </c>
    </row>
    <row r="675" spans="1:23" ht="15">
      <c r="A675" s="5" t="str">
        <f t="shared" si="109"/>
        <v/>
      </c>
      <c r="B675" s="5" t="str">
        <f t="shared" si="110"/>
        <v/>
      </c>
      <c r="C675" s="5">
        <v>17</v>
      </c>
      <c r="D675" s="764"/>
      <c r="F675" s="529"/>
      <c r="G675" s="539">
        <f>IF('Form - Part 1'!$D$28="Yes",1,0)</f>
        <v>0</v>
      </c>
      <c r="H675" s="527">
        <v>14</v>
      </c>
      <c r="I675" s="561"/>
      <c r="J675" s="562"/>
      <c r="K675" s="563"/>
      <c r="L675" s="564"/>
      <c r="M675" s="563"/>
      <c r="N675" s="565"/>
      <c r="O675" s="570"/>
      <c r="P675" s="671">
        <f t="shared" si="102"/>
        <v>0</v>
      </c>
      <c r="Q675" s="63">
        <f t="shared" si="103"/>
        <v>0</v>
      </c>
      <c r="R675" s="62">
        <f t="shared" si="104"/>
        <v>0</v>
      </c>
      <c r="S675" s="66">
        <f t="shared" si="105"/>
        <v>0</v>
      </c>
      <c r="T675" s="7">
        <f>($I675='Team Results'!$L$4)+0</f>
        <v>0</v>
      </c>
      <c r="U675" s="7">
        <f t="shared" si="106"/>
        <v>0</v>
      </c>
      <c r="V675" s="7">
        <f t="shared" si="107"/>
        <v>0</v>
      </c>
      <c r="W675" s="66">
        <f t="shared" si="108"/>
        <v>0</v>
      </c>
    </row>
    <row r="676" spans="1:23" ht="15">
      <c r="A676" s="5" t="str">
        <f t="shared" si="109"/>
        <v/>
      </c>
      <c r="B676" s="5" t="str">
        <f t="shared" si="110"/>
        <v/>
      </c>
      <c r="C676" s="5">
        <v>17</v>
      </c>
      <c r="D676" s="764"/>
      <c r="F676" s="529"/>
      <c r="G676" s="539">
        <f>IF('Form - Part 1'!$D$28="Yes",1,0)</f>
        <v>0</v>
      </c>
      <c r="H676" s="527">
        <v>15</v>
      </c>
      <c r="I676" s="561"/>
      <c r="J676" s="562"/>
      <c r="K676" s="563"/>
      <c r="L676" s="564"/>
      <c r="M676" s="563"/>
      <c r="N676" s="565"/>
      <c r="O676" s="570"/>
      <c r="P676" s="671">
        <f t="shared" si="102"/>
        <v>0</v>
      </c>
      <c r="Q676" s="63">
        <f t="shared" si="103"/>
        <v>0</v>
      </c>
      <c r="R676" s="62">
        <f t="shared" si="104"/>
        <v>0</v>
      </c>
      <c r="S676" s="66">
        <f t="shared" si="105"/>
        <v>0</v>
      </c>
      <c r="T676" s="7">
        <f>($I676='Team Results'!$L$4)+0</f>
        <v>0</v>
      </c>
      <c r="U676" s="7">
        <f t="shared" si="106"/>
        <v>0</v>
      </c>
      <c r="V676" s="7">
        <f t="shared" si="107"/>
        <v>0</v>
      </c>
      <c r="W676" s="66">
        <f t="shared" si="108"/>
        <v>0</v>
      </c>
    </row>
    <row r="677" spans="1:23" ht="15">
      <c r="A677" s="5" t="str">
        <f t="shared" si="109"/>
        <v/>
      </c>
      <c r="B677" s="5" t="str">
        <f t="shared" si="110"/>
        <v/>
      </c>
      <c r="C677" s="5">
        <v>17</v>
      </c>
      <c r="D677" s="764"/>
      <c r="F677" s="529"/>
      <c r="G677" s="539">
        <f>IF('Form - Part 1'!$D$28="Yes",1,0)</f>
        <v>0</v>
      </c>
      <c r="H677" s="527">
        <v>16</v>
      </c>
      <c r="I677" s="561"/>
      <c r="J677" s="562"/>
      <c r="K677" s="563"/>
      <c r="L677" s="564"/>
      <c r="M677" s="563"/>
      <c r="N677" s="565"/>
      <c r="O677" s="570"/>
      <c r="P677" s="671">
        <f t="shared" si="102"/>
        <v>0</v>
      </c>
      <c r="Q677" s="63">
        <f t="shared" si="103"/>
        <v>0</v>
      </c>
      <c r="R677" s="62">
        <f t="shared" si="104"/>
        <v>0</v>
      </c>
      <c r="S677" s="66">
        <f t="shared" si="105"/>
        <v>0</v>
      </c>
      <c r="T677" s="7">
        <f>($I677='Team Results'!$L$4)+0</f>
        <v>0</v>
      </c>
      <c r="U677" s="7">
        <f t="shared" si="106"/>
        <v>0</v>
      </c>
      <c r="V677" s="7">
        <f t="shared" si="107"/>
        <v>0</v>
      </c>
      <c r="W677" s="66">
        <f t="shared" si="108"/>
        <v>0</v>
      </c>
    </row>
    <row r="678" spans="1:23" ht="15">
      <c r="A678" s="5" t="str">
        <f t="shared" si="109"/>
        <v/>
      </c>
      <c r="B678" s="5" t="str">
        <f t="shared" si="110"/>
        <v/>
      </c>
      <c r="C678" s="5">
        <v>17</v>
      </c>
      <c r="D678" s="764"/>
      <c r="F678" s="529"/>
      <c r="G678" s="539">
        <f>IF('Form - Part 1'!$D$28="Yes",1,0)</f>
        <v>0</v>
      </c>
      <c r="H678" s="527">
        <v>17</v>
      </c>
      <c r="I678" s="561"/>
      <c r="J678" s="562"/>
      <c r="K678" s="567"/>
      <c r="L678" s="564"/>
      <c r="M678" s="563"/>
      <c r="N678" s="568"/>
      <c r="O678" s="570"/>
      <c r="P678" s="671">
        <f t="shared" si="102"/>
        <v>0</v>
      </c>
      <c r="Q678" s="63">
        <f t="shared" si="103"/>
        <v>0</v>
      </c>
      <c r="R678" s="62">
        <f t="shared" si="104"/>
        <v>0</v>
      </c>
      <c r="S678" s="66">
        <f t="shared" si="105"/>
        <v>0</v>
      </c>
      <c r="T678" s="7">
        <f>($I678='Team Results'!$L$4)+0</f>
        <v>0</v>
      </c>
      <c r="U678" s="7">
        <f t="shared" si="106"/>
        <v>0</v>
      </c>
      <c r="V678" s="7">
        <f t="shared" si="107"/>
        <v>0</v>
      </c>
      <c r="W678" s="66">
        <f t="shared" si="108"/>
        <v>0</v>
      </c>
    </row>
    <row r="679" spans="1:23" ht="15">
      <c r="A679" s="5" t="str">
        <f t="shared" si="109"/>
        <v/>
      </c>
      <c r="B679" s="5" t="str">
        <f t="shared" si="110"/>
        <v/>
      </c>
      <c r="C679" s="5">
        <v>17</v>
      </c>
      <c r="D679" s="764"/>
      <c r="F679" s="529"/>
      <c r="G679" s="539">
        <f>IF('Form - Part 1'!$D$28="Yes",1,0)</f>
        <v>0</v>
      </c>
      <c r="H679" s="527">
        <v>18</v>
      </c>
      <c r="I679" s="561"/>
      <c r="J679" s="562"/>
      <c r="K679" s="567"/>
      <c r="L679" s="564"/>
      <c r="M679" s="563"/>
      <c r="N679" s="568"/>
      <c r="O679" s="570"/>
      <c r="P679" s="671">
        <f t="shared" si="102"/>
        <v>0</v>
      </c>
      <c r="Q679" s="63">
        <f t="shared" si="103"/>
        <v>0</v>
      </c>
      <c r="R679" s="62">
        <f t="shared" si="104"/>
        <v>0</v>
      </c>
      <c r="S679" s="66">
        <f t="shared" si="105"/>
        <v>0</v>
      </c>
      <c r="T679" s="7">
        <f>($I679='Team Results'!$L$4)+0</f>
        <v>0</v>
      </c>
      <c r="U679" s="7">
        <f t="shared" si="106"/>
        <v>0</v>
      </c>
      <c r="V679" s="7">
        <f t="shared" si="107"/>
        <v>0</v>
      </c>
      <c r="W679" s="66">
        <f t="shared" si="108"/>
        <v>0</v>
      </c>
    </row>
    <row r="680" spans="1:23" ht="15">
      <c r="A680" s="5" t="str">
        <f t="shared" si="109"/>
        <v/>
      </c>
      <c r="B680" s="5" t="str">
        <f t="shared" si="110"/>
        <v/>
      </c>
      <c r="C680" s="5">
        <v>17</v>
      </c>
      <c r="D680" s="764"/>
      <c r="F680" s="529"/>
      <c r="G680" s="539">
        <f>IF('Form - Part 1'!$D$28="Yes",1,0)</f>
        <v>0</v>
      </c>
      <c r="H680" s="527">
        <v>19</v>
      </c>
      <c r="I680" s="561"/>
      <c r="J680" s="562"/>
      <c r="K680" s="567"/>
      <c r="L680" s="564"/>
      <c r="M680" s="563"/>
      <c r="N680" s="568"/>
      <c r="O680" s="570"/>
      <c r="P680" s="671">
        <f t="shared" si="102"/>
        <v>0</v>
      </c>
      <c r="Q680" s="63">
        <f t="shared" si="103"/>
        <v>0</v>
      </c>
      <c r="R680" s="62">
        <f t="shared" si="104"/>
        <v>0</v>
      </c>
      <c r="S680" s="66">
        <f t="shared" si="105"/>
        <v>0</v>
      </c>
      <c r="T680" s="7">
        <f>($I680='Team Results'!$L$4)+0</f>
        <v>0</v>
      </c>
      <c r="U680" s="7">
        <f t="shared" si="106"/>
        <v>0</v>
      </c>
      <c r="V680" s="7">
        <f t="shared" si="107"/>
        <v>0</v>
      </c>
      <c r="W680" s="66">
        <f t="shared" si="108"/>
        <v>0</v>
      </c>
    </row>
    <row r="681" spans="1:23" ht="15">
      <c r="A681" s="5" t="str">
        <f t="shared" si="109"/>
        <v/>
      </c>
      <c r="B681" s="5" t="str">
        <f t="shared" si="110"/>
        <v/>
      </c>
      <c r="C681" s="5">
        <v>17</v>
      </c>
      <c r="D681" s="764"/>
      <c r="F681" s="529"/>
      <c r="G681" s="539">
        <f>IF('Form - Part 1'!$D$28="Yes",1,0)</f>
        <v>0</v>
      </c>
      <c r="H681" s="527">
        <v>20</v>
      </c>
      <c r="I681" s="561"/>
      <c r="J681" s="562"/>
      <c r="K681" s="567"/>
      <c r="L681" s="564"/>
      <c r="M681" s="563"/>
      <c r="N681" s="568"/>
      <c r="O681" s="570"/>
      <c r="P681" s="671">
        <f t="shared" si="102"/>
        <v>0</v>
      </c>
      <c r="Q681" s="63">
        <f t="shared" si="103"/>
        <v>0</v>
      </c>
      <c r="R681" s="62">
        <f t="shared" si="104"/>
        <v>0</v>
      </c>
      <c r="S681" s="66">
        <f t="shared" si="105"/>
        <v>0</v>
      </c>
      <c r="T681" s="7">
        <f>($I681='Team Results'!$L$4)+0</f>
        <v>0</v>
      </c>
      <c r="U681" s="7">
        <f t="shared" si="106"/>
        <v>0</v>
      </c>
      <c r="V681" s="7">
        <f t="shared" si="107"/>
        <v>0</v>
      </c>
      <c r="W681" s="66">
        <f t="shared" si="108"/>
        <v>0</v>
      </c>
    </row>
    <row r="682" spans="1:23" ht="15">
      <c r="A682" s="5" t="str">
        <f t="shared" si="109"/>
        <v/>
      </c>
      <c r="B682" s="5" t="str">
        <f t="shared" si="110"/>
        <v/>
      </c>
      <c r="C682" s="5">
        <v>17</v>
      </c>
      <c r="D682" s="764"/>
      <c r="F682" s="529"/>
      <c r="G682" s="539">
        <f>IF('Form - Part 1'!$D$28="Yes",1,0)</f>
        <v>0</v>
      </c>
      <c r="H682" s="527">
        <v>21</v>
      </c>
      <c r="I682" s="561"/>
      <c r="J682" s="562"/>
      <c r="K682" s="567"/>
      <c r="L682" s="564"/>
      <c r="M682" s="563"/>
      <c r="N682" s="568"/>
      <c r="O682" s="570"/>
      <c r="P682" s="671">
        <f t="shared" si="102"/>
        <v>0</v>
      </c>
      <c r="Q682" s="63">
        <f t="shared" si="103"/>
        <v>0</v>
      </c>
      <c r="R682" s="62">
        <f t="shared" si="104"/>
        <v>0</v>
      </c>
      <c r="S682" s="66">
        <f t="shared" si="105"/>
        <v>0</v>
      </c>
      <c r="T682" s="7">
        <f>($I682='Team Results'!$L$4)+0</f>
        <v>0</v>
      </c>
      <c r="U682" s="7">
        <f t="shared" si="106"/>
        <v>0</v>
      </c>
      <c r="V682" s="7">
        <f t="shared" si="107"/>
        <v>0</v>
      </c>
      <c r="W682" s="66">
        <f t="shared" si="108"/>
        <v>0</v>
      </c>
    </row>
    <row r="683" spans="1:23" ht="15">
      <c r="A683" s="5" t="str">
        <f t="shared" si="109"/>
        <v/>
      </c>
      <c r="B683" s="5" t="str">
        <f t="shared" si="110"/>
        <v/>
      </c>
      <c r="C683" s="5">
        <v>17</v>
      </c>
      <c r="D683" s="764"/>
      <c r="F683" s="529"/>
      <c r="G683" s="539">
        <f>IF('Form - Part 1'!$D$28="Yes",1,0)</f>
        <v>0</v>
      </c>
      <c r="H683" s="527">
        <v>22</v>
      </c>
      <c r="I683" s="561"/>
      <c r="J683" s="562"/>
      <c r="K683" s="567"/>
      <c r="L683" s="564"/>
      <c r="M683" s="563"/>
      <c r="N683" s="568"/>
      <c r="O683" s="570"/>
      <c r="P683" s="671">
        <f t="shared" si="102"/>
        <v>0</v>
      </c>
      <c r="Q683" s="63">
        <f t="shared" si="103"/>
        <v>0</v>
      </c>
      <c r="R683" s="62">
        <f t="shared" si="104"/>
        <v>0</v>
      </c>
      <c r="S683" s="66">
        <f t="shared" si="105"/>
        <v>0</v>
      </c>
      <c r="T683" s="7">
        <f>($I683='Team Results'!$L$4)+0</f>
        <v>0</v>
      </c>
      <c r="U683" s="7">
        <f t="shared" si="106"/>
        <v>0</v>
      </c>
      <c r="V683" s="7">
        <f t="shared" si="107"/>
        <v>0</v>
      </c>
      <c r="W683" s="66">
        <f t="shared" si="108"/>
        <v>0</v>
      </c>
    </row>
    <row r="684" spans="1:23" ht="15">
      <c r="A684" s="5" t="str">
        <f t="shared" si="109"/>
        <v/>
      </c>
      <c r="B684" s="5" t="str">
        <f t="shared" si="110"/>
        <v/>
      </c>
      <c r="C684" s="5">
        <v>17</v>
      </c>
      <c r="D684" s="764"/>
      <c r="F684" s="529"/>
      <c r="G684" s="539">
        <f>IF('Form - Part 1'!$D$28="Yes",1,0)</f>
        <v>0</v>
      </c>
      <c r="H684" s="527">
        <v>23</v>
      </c>
      <c r="I684" s="561"/>
      <c r="J684" s="562"/>
      <c r="K684" s="567"/>
      <c r="L684" s="564"/>
      <c r="M684" s="563"/>
      <c r="N684" s="568"/>
      <c r="O684" s="570"/>
      <c r="P684" s="671">
        <f t="shared" si="102"/>
        <v>0</v>
      </c>
      <c r="Q684" s="63">
        <f t="shared" si="103"/>
        <v>0</v>
      </c>
      <c r="R684" s="62">
        <f t="shared" si="104"/>
        <v>0</v>
      </c>
      <c r="S684" s="66">
        <f t="shared" si="105"/>
        <v>0</v>
      </c>
      <c r="T684" s="7">
        <f>($I684='Team Results'!$L$4)+0</f>
        <v>0</v>
      </c>
      <c r="U684" s="7">
        <f t="shared" si="106"/>
        <v>0</v>
      </c>
      <c r="V684" s="7">
        <f t="shared" si="107"/>
        <v>0</v>
      </c>
      <c r="W684" s="66">
        <f t="shared" si="108"/>
        <v>0</v>
      </c>
    </row>
    <row r="685" spans="1:23" ht="15">
      <c r="A685" s="5" t="str">
        <f t="shared" si="109"/>
        <v/>
      </c>
      <c r="B685" s="5" t="str">
        <f t="shared" si="110"/>
        <v/>
      </c>
      <c r="C685" s="5">
        <v>17</v>
      </c>
      <c r="D685" s="764"/>
      <c r="F685" s="529"/>
      <c r="G685" s="539">
        <f>IF('Form - Part 1'!$D$28="Yes",1,0)</f>
        <v>0</v>
      </c>
      <c r="H685" s="527">
        <v>24</v>
      </c>
      <c r="I685" s="561"/>
      <c r="J685" s="562"/>
      <c r="K685" s="567"/>
      <c r="L685" s="564"/>
      <c r="M685" s="563"/>
      <c r="N685" s="568"/>
      <c r="O685" s="570"/>
      <c r="P685" s="671">
        <f t="shared" si="102"/>
        <v>0</v>
      </c>
      <c r="Q685" s="63">
        <f t="shared" si="103"/>
        <v>0</v>
      </c>
      <c r="R685" s="62">
        <f t="shared" si="104"/>
        <v>0</v>
      </c>
      <c r="S685" s="66">
        <f t="shared" si="105"/>
        <v>0</v>
      </c>
      <c r="T685" s="7">
        <f>($I685='Team Results'!$L$4)+0</f>
        <v>0</v>
      </c>
      <c r="U685" s="7">
        <f t="shared" si="106"/>
        <v>0</v>
      </c>
      <c r="V685" s="7">
        <f t="shared" si="107"/>
        <v>0</v>
      </c>
      <c r="W685" s="66">
        <f t="shared" si="108"/>
        <v>0</v>
      </c>
    </row>
    <row r="686" spans="1:23" ht="15">
      <c r="A686" s="5" t="str">
        <f t="shared" si="109"/>
        <v/>
      </c>
      <c r="B686" s="5" t="str">
        <f t="shared" si="110"/>
        <v/>
      </c>
      <c r="C686" s="5">
        <v>17</v>
      </c>
      <c r="D686" s="764"/>
      <c r="F686" s="529"/>
      <c r="G686" s="539">
        <f>IF('Form - Part 1'!$D$28="Yes",1,0)</f>
        <v>0</v>
      </c>
      <c r="H686" s="527">
        <v>25</v>
      </c>
      <c r="I686" s="561"/>
      <c r="J686" s="562"/>
      <c r="K686" s="567"/>
      <c r="L686" s="564"/>
      <c r="M686" s="563"/>
      <c r="N686" s="568"/>
      <c r="O686" s="570"/>
      <c r="P686" s="671">
        <f t="shared" si="102"/>
        <v>0</v>
      </c>
      <c r="Q686" s="63">
        <f t="shared" si="103"/>
        <v>0</v>
      </c>
      <c r="R686" s="62">
        <f t="shared" si="104"/>
        <v>0</v>
      </c>
      <c r="S686" s="66">
        <f t="shared" si="105"/>
        <v>0</v>
      </c>
      <c r="T686" s="7">
        <f>($I686='Team Results'!$L$4)+0</f>
        <v>0</v>
      </c>
      <c r="U686" s="7">
        <f t="shared" si="106"/>
        <v>0</v>
      </c>
      <c r="V686" s="7">
        <f t="shared" si="107"/>
        <v>0</v>
      </c>
      <c r="W686" s="66">
        <f t="shared" si="108"/>
        <v>0</v>
      </c>
    </row>
    <row r="687" spans="1:23" ht="15">
      <c r="A687" s="5" t="str">
        <f t="shared" si="109"/>
        <v/>
      </c>
      <c r="B687" s="5" t="str">
        <f t="shared" si="110"/>
        <v/>
      </c>
      <c r="C687" s="5">
        <v>17</v>
      </c>
      <c r="D687" s="764"/>
      <c r="F687" s="529"/>
      <c r="G687" s="539">
        <f>IF('Form - Part 1'!$D$28="Yes",1,0)</f>
        <v>0</v>
      </c>
      <c r="H687" s="527">
        <v>26</v>
      </c>
      <c r="I687" s="561"/>
      <c r="J687" s="562"/>
      <c r="K687" s="563"/>
      <c r="L687" s="564"/>
      <c r="M687" s="563"/>
      <c r="N687" s="565"/>
      <c r="O687" s="570"/>
      <c r="P687" s="671">
        <f t="shared" si="102"/>
        <v>0</v>
      </c>
      <c r="Q687" s="63">
        <f t="shared" si="103"/>
        <v>0</v>
      </c>
      <c r="R687" s="62">
        <f t="shared" si="104"/>
        <v>0</v>
      </c>
      <c r="S687" s="66">
        <f t="shared" si="105"/>
        <v>0</v>
      </c>
      <c r="T687" s="7">
        <f>($I687='Team Results'!$L$4)+0</f>
        <v>0</v>
      </c>
      <c r="U687" s="7">
        <f t="shared" si="106"/>
        <v>0</v>
      </c>
      <c r="V687" s="7">
        <f t="shared" si="107"/>
        <v>0</v>
      </c>
      <c r="W687" s="66">
        <f t="shared" si="108"/>
        <v>0</v>
      </c>
    </row>
    <row r="688" spans="1:23" ht="15">
      <c r="A688" s="5" t="str">
        <f t="shared" si="109"/>
        <v/>
      </c>
      <c r="B688" s="5" t="str">
        <f t="shared" si="110"/>
        <v/>
      </c>
      <c r="C688" s="5">
        <v>17</v>
      </c>
      <c r="D688" s="764"/>
      <c r="F688" s="529"/>
      <c r="G688" s="539">
        <f>IF('Form - Part 1'!$D$28="Yes",1,0)</f>
        <v>0</v>
      </c>
      <c r="H688" s="527">
        <v>27</v>
      </c>
      <c r="I688" s="561"/>
      <c r="J688" s="562"/>
      <c r="K688" s="563"/>
      <c r="L688" s="564"/>
      <c r="M688" s="563"/>
      <c r="N688" s="565"/>
      <c r="O688" s="570"/>
      <c r="P688" s="671">
        <f t="shared" si="102"/>
        <v>0</v>
      </c>
      <c r="Q688" s="63">
        <f t="shared" si="103"/>
        <v>0</v>
      </c>
      <c r="R688" s="62">
        <f t="shared" si="104"/>
        <v>0</v>
      </c>
      <c r="S688" s="66">
        <f t="shared" si="105"/>
        <v>0</v>
      </c>
      <c r="T688" s="7">
        <f>($I688='Team Results'!$L$4)+0</f>
        <v>0</v>
      </c>
      <c r="U688" s="7">
        <f t="shared" si="106"/>
        <v>0</v>
      </c>
      <c r="V688" s="7">
        <f t="shared" si="107"/>
        <v>0</v>
      </c>
      <c r="W688" s="66">
        <f t="shared" si="108"/>
        <v>0</v>
      </c>
    </row>
    <row r="689" spans="1:52" ht="15">
      <c r="A689" s="5" t="str">
        <f t="shared" si="109"/>
        <v/>
      </c>
      <c r="B689" s="5" t="str">
        <f t="shared" si="110"/>
        <v/>
      </c>
      <c r="C689" s="5">
        <v>17</v>
      </c>
      <c r="D689" s="764"/>
      <c r="F689" s="529"/>
      <c r="G689" s="539">
        <f>IF('Form - Part 1'!$D$28="Yes",1,0)</f>
        <v>0</v>
      </c>
      <c r="H689" s="527">
        <v>28</v>
      </c>
      <c r="I689" s="561"/>
      <c r="J689" s="562"/>
      <c r="K689" s="563"/>
      <c r="L689" s="564"/>
      <c r="M689" s="563"/>
      <c r="N689" s="565"/>
      <c r="O689" s="570"/>
      <c r="P689" s="671">
        <f t="shared" si="102"/>
        <v>0</v>
      </c>
      <c r="Q689" s="63">
        <f t="shared" si="103"/>
        <v>0</v>
      </c>
      <c r="R689" s="62">
        <f t="shared" si="104"/>
        <v>0</v>
      </c>
      <c r="S689" s="66">
        <f t="shared" si="105"/>
        <v>0</v>
      </c>
      <c r="T689" s="7">
        <f>($I689='Team Results'!$L$4)+0</f>
        <v>0</v>
      </c>
      <c r="U689" s="7">
        <f t="shared" si="106"/>
        <v>0</v>
      </c>
      <c r="V689" s="7">
        <f t="shared" si="107"/>
        <v>0</v>
      </c>
      <c r="W689" s="66">
        <f t="shared" si="108"/>
        <v>0</v>
      </c>
    </row>
    <row r="690" spans="1:52" ht="15">
      <c r="A690" s="5" t="str">
        <f t="shared" si="109"/>
        <v/>
      </c>
      <c r="B690" s="5" t="str">
        <f t="shared" si="110"/>
        <v/>
      </c>
      <c r="C690" s="5">
        <v>17</v>
      </c>
      <c r="D690" s="764"/>
      <c r="F690" s="529"/>
      <c r="G690" s="539">
        <f>IF('Form - Part 1'!$D$28="Yes",1,0)</f>
        <v>0</v>
      </c>
      <c r="H690" s="527">
        <v>29</v>
      </c>
      <c r="I690" s="561"/>
      <c r="J690" s="562"/>
      <c r="K690" s="563"/>
      <c r="L690" s="564"/>
      <c r="M690" s="563"/>
      <c r="N690" s="565"/>
      <c r="O690" s="570"/>
      <c r="P690" s="671">
        <f t="shared" si="102"/>
        <v>0</v>
      </c>
      <c r="Q690" s="63">
        <f t="shared" si="103"/>
        <v>0</v>
      </c>
      <c r="R690" s="62">
        <f t="shared" si="104"/>
        <v>0</v>
      </c>
      <c r="S690" s="66">
        <f t="shared" si="105"/>
        <v>0</v>
      </c>
      <c r="T690" s="7">
        <f>($I690='Team Results'!$L$4)+0</f>
        <v>0</v>
      </c>
      <c r="U690" s="7">
        <f t="shared" si="106"/>
        <v>0</v>
      </c>
      <c r="V690" s="7">
        <f t="shared" si="107"/>
        <v>0</v>
      </c>
      <c r="W690" s="66">
        <f t="shared" si="108"/>
        <v>0</v>
      </c>
    </row>
    <row r="691" spans="1:52" ht="15">
      <c r="A691" s="5" t="str">
        <f t="shared" si="109"/>
        <v/>
      </c>
      <c r="B691" s="5" t="str">
        <f t="shared" si="110"/>
        <v/>
      </c>
      <c r="C691" s="5">
        <v>17</v>
      </c>
      <c r="D691" s="764"/>
      <c r="F691" s="529"/>
      <c r="G691" s="539">
        <f>IF('Form - Part 1'!$D$28="Yes",1,0)</f>
        <v>0</v>
      </c>
      <c r="H691" s="527">
        <v>30</v>
      </c>
      <c r="I691" s="561"/>
      <c r="J691" s="562"/>
      <c r="K691" s="567"/>
      <c r="L691" s="564"/>
      <c r="M691" s="563"/>
      <c r="N691" s="568"/>
      <c r="O691" s="570"/>
      <c r="P691" s="671">
        <f t="shared" si="102"/>
        <v>0</v>
      </c>
      <c r="Q691" s="63">
        <f t="shared" si="103"/>
        <v>0</v>
      </c>
      <c r="R691" s="62">
        <f t="shared" si="104"/>
        <v>0</v>
      </c>
      <c r="S691" s="66">
        <f t="shared" si="105"/>
        <v>0</v>
      </c>
      <c r="T691" s="7">
        <f>($I691='Team Results'!$L$4)+0</f>
        <v>0</v>
      </c>
      <c r="U691" s="7">
        <f t="shared" si="106"/>
        <v>0</v>
      </c>
      <c r="V691" s="7">
        <f t="shared" si="107"/>
        <v>0</v>
      </c>
      <c r="W691" s="66">
        <f t="shared" si="108"/>
        <v>0</v>
      </c>
    </row>
    <row r="692" spans="1:52" ht="15">
      <c r="A692" s="5" t="str">
        <f t="shared" si="109"/>
        <v/>
      </c>
      <c r="B692" s="5" t="str">
        <f t="shared" si="110"/>
        <v/>
      </c>
      <c r="C692" s="5">
        <v>17</v>
      </c>
      <c r="D692" s="764"/>
      <c r="F692" s="529"/>
      <c r="G692" s="539">
        <f>IF('Form - Part 1'!$D$28="Yes",1,0)</f>
        <v>0</v>
      </c>
      <c r="H692" s="527">
        <v>31</v>
      </c>
      <c r="I692" s="561"/>
      <c r="J692" s="562"/>
      <c r="K692" s="567"/>
      <c r="L692" s="564"/>
      <c r="M692" s="563"/>
      <c r="N692" s="568"/>
      <c r="O692" s="570"/>
      <c r="P692" s="671">
        <f t="shared" si="102"/>
        <v>0</v>
      </c>
      <c r="Q692" s="63">
        <f t="shared" si="103"/>
        <v>0</v>
      </c>
      <c r="R692" s="62">
        <f t="shared" si="104"/>
        <v>0</v>
      </c>
      <c r="S692" s="66">
        <f t="shared" si="105"/>
        <v>0</v>
      </c>
      <c r="T692" s="7">
        <f>($I692='Team Results'!$L$4)+0</f>
        <v>0</v>
      </c>
      <c r="U692" s="7">
        <f t="shared" si="106"/>
        <v>0</v>
      </c>
      <c r="V692" s="7">
        <f t="shared" si="107"/>
        <v>0</v>
      </c>
      <c r="W692" s="66">
        <f t="shared" si="108"/>
        <v>0</v>
      </c>
    </row>
    <row r="693" spans="1:52" ht="15">
      <c r="A693" s="5" t="str">
        <f t="shared" si="109"/>
        <v/>
      </c>
      <c r="B693" s="5" t="str">
        <f t="shared" si="110"/>
        <v/>
      </c>
      <c r="C693" s="5">
        <v>17</v>
      </c>
      <c r="D693" s="764"/>
      <c r="F693" s="529"/>
      <c r="G693" s="539">
        <f>IF('Form - Part 1'!$D$28="Yes",1,0)</f>
        <v>0</v>
      </c>
      <c r="H693" s="527">
        <v>32</v>
      </c>
      <c r="I693" s="561"/>
      <c r="J693" s="562"/>
      <c r="K693" s="567"/>
      <c r="L693" s="564"/>
      <c r="M693" s="563"/>
      <c r="N693" s="568"/>
      <c r="O693" s="570"/>
      <c r="P693" s="671">
        <f t="shared" si="102"/>
        <v>0</v>
      </c>
      <c r="Q693" s="63">
        <f t="shared" si="103"/>
        <v>0</v>
      </c>
      <c r="R693" s="62">
        <f t="shared" si="104"/>
        <v>0</v>
      </c>
      <c r="S693" s="66">
        <f t="shared" si="105"/>
        <v>0</v>
      </c>
      <c r="T693" s="7">
        <f>($I693='Team Results'!$L$4)+0</f>
        <v>0</v>
      </c>
      <c r="U693" s="7">
        <f t="shared" si="106"/>
        <v>0</v>
      </c>
      <c r="V693" s="7">
        <f t="shared" si="107"/>
        <v>0</v>
      </c>
      <c r="W693" s="66">
        <f t="shared" si="108"/>
        <v>0</v>
      </c>
    </row>
    <row r="694" spans="1:52" ht="15">
      <c r="A694" s="5" t="str">
        <f t="shared" si="109"/>
        <v/>
      </c>
      <c r="B694" s="5" t="str">
        <f t="shared" si="110"/>
        <v/>
      </c>
      <c r="C694" s="5">
        <v>17</v>
      </c>
      <c r="D694" s="764"/>
      <c r="F694" s="529"/>
      <c r="G694" s="539">
        <f>IF('Form - Part 1'!$D$28="Yes",1,0)</f>
        <v>0</v>
      </c>
      <c r="H694" s="527">
        <v>33</v>
      </c>
      <c r="I694" s="561"/>
      <c r="J694" s="562"/>
      <c r="K694" s="567"/>
      <c r="L694" s="564"/>
      <c r="M694" s="563"/>
      <c r="N694" s="568"/>
      <c r="O694" s="570"/>
      <c r="P694" s="671">
        <f t="shared" si="102"/>
        <v>0</v>
      </c>
      <c r="Q694" s="63">
        <f t="shared" si="103"/>
        <v>0</v>
      </c>
      <c r="R694" s="62">
        <f t="shared" si="104"/>
        <v>0</v>
      </c>
      <c r="S694" s="66">
        <f t="shared" si="105"/>
        <v>0</v>
      </c>
      <c r="T694" s="7">
        <f>($I694='Team Results'!$L$4)+0</f>
        <v>0</v>
      </c>
      <c r="U694" s="7">
        <f t="shared" si="106"/>
        <v>0</v>
      </c>
      <c r="V694" s="7">
        <f t="shared" si="107"/>
        <v>0</v>
      </c>
      <c r="W694" s="66">
        <f t="shared" si="108"/>
        <v>0</v>
      </c>
    </row>
    <row r="695" spans="1:52" ht="15">
      <c r="A695" s="5" t="str">
        <f t="shared" si="109"/>
        <v/>
      </c>
      <c r="B695" s="5" t="str">
        <f t="shared" si="110"/>
        <v/>
      </c>
      <c r="C695" s="5">
        <v>17</v>
      </c>
      <c r="D695" s="764"/>
      <c r="F695" s="529"/>
      <c r="G695" s="539">
        <f>IF('Form - Part 1'!$D$28="Yes",1,0)</f>
        <v>0</v>
      </c>
      <c r="H695" s="527">
        <v>34</v>
      </c>
      <c r="I695" s="561"/>
      <c r="J695" s="562"/>
      <c r="K695" s="567"/>
      <c r="L695" s="564"/>
      <c r="M695" s="563"/>
      <c r="N695" s="568"/>
      <c r="O695" s="570"/>
      <c r="P695" s="671">
        <f t="shared" si="102"/>
        <v>0</v>
      </c>
      <c r="Q695" s="63">
        <f t="shared" si="103"/>
        <v>0</v>
      </c>
      <c r="R695" s="62">
        <f t="shared" si="104"/>
        <v>0</v>
      </c>
      <c r="S695" s="66">
        <f t="shared" si="105"/>
        <v>0</v>
      </c>
      <c r="T695" s="7">
        <f>($I695='Team Results'!$L$4)+0</f>
        <v>0</v>
      </c>
      <c r="U695" s="7">
        <f t="shared" si="106"/>
        <v>0</v>
      </c>
      <c r="V695" s="7">
        <f t="shared" si="107"/>
        <v>0</v>
      </c>
      <c r="W695" s="66">
        <f t="shared" si="108"/>
        <v>0</v>
      </c>
    </row>
    <row r="696" spans="1:52" ht="15">
      <c r="A696" s="5" t="str">
        <f t="shared" si="109"/>
        <v/>
      </c>
      <c r="B696" s="5" t="str">
        <f t="shared" si="110"/>
        <v/>
      </c>
      <c r="C696" s="5">
        <v>17</v>
      </c>
      <c r="D696" s="764"/>
      <c r="F696" s="529"/>
      <c r="G696" s="539">
        <f>IF('Form - Part 1'!$D$28="Yes",1,0)</f>
        <v>0</v>
      </c>
      <c r="H696" s="527">
        <v>35</v>
      </c>
      <c r="I696" s="561"/>
      <c r="J696" s="562"/>
      <c r="K696" s="567"/>
      <c r="L696" s="564"/>
      <c r="M696" s="563"/>
      <c r="N696" s="568"/>
      <c r="O696" s="570"/>
      <c r="P696" s="671">
        <f t="shared" si="102"/>
        <v>0</v>
      </c>
      <c r="Q696" s="63">
        <f t="shared" si="103"/>
        <v>0</v>
      </c>
      <c r="R696" s="62">
        <f t="shared" si="104"/>
        <v>0</v>
      </c>
      <c r="S696" s="66">
        <f t="shared" si="105"/>
        <v>0</v>
      </c>
      <c r="T696" s="7">
        <f>($I696='Team Results'!$L$4)+0</f>
        <v>0</v>
      </c>
      <c r="U696" s="7">
        <f t="shared" si="106"/>
        <v>0</v>
      </c>
      <c r="V696" s="7">
        <f t="shared" si="107"/>
        <v>0</v>
      </c>
      <c r="W696" s="66">
        <f t="shared" si="108"/>
        <v>0</v>
      </c>
    </row>
    <row r="697" spans="1:52" ht="15">
      <c r="A697" s="5" t="str">
        <f t="shared" si="109"/>
        <v/>
      </c>
      <c r="B697" s="5" t="str">
        <f t="shared" si="110"/>
        <v/>
      </c>
      <c r="C697" s="5">
        <v>17</v>
      </c>
      <c r="D697" s="764"/>
      <c r="F697" s="529"/>
      <c r="G697" s="539">
        <f>IF('Form - Part 1'!$D$28="Yes",1,0)</f>
        <v>0</v>
      </c>
      <c r="H697" s="527">
        <v>36</v>
      </c>
      <c r="I697" s="561"/>
      <c r="J697" s="562"/>
      <c r="K697" s="567"/>
      <c r="L697" s="564"/>
      <c r="M697" s="563"/>
      <c r="N697" s="568"/>
      <c r="O697" s="570"/>
      <c r="P697" s="671">
        <f t="shared" si="102"/>
        <v>0</v>
      </c>
      <c r="Q697" s="63">
        <f t="shared" si="103"/>
        <v>0</v>
      </c>
      <c r="R697" s="62">
        <f t="shared" si="104"/>
        <v>0</v>
      </c>
      <c r="S697" s="66">
        <f t="shared" si="105"/>
        <v>0</v>
      </c>
      <c r="T697" s="7">
        <f>($I697='Team Results'!$L$4)+0</f>
        <v>0</v>
      </c>
      <c r="U697" s="7">
        <f t="shared" si="106"/>
        <v>0</v>
      </c>
      <c r="V697" s="7">
        <f t="shared" si="107"/>
        <v>0</v>
      </c>
      <c r="W697" s="66">
        <f t="shared" si="108"/>
        <v>0</v>
      </c>
    </row>
    <row r="698" spans="1:52" ht="15">
      <c r="A698" s="5" t="str">
        <f t="shared" si="109"/>
        <v/>
      </c>
      <c r="B698" s="5" t="str">
        <f t="shared" si="110"/>
        <v/>
      </c>
      <c r="C698" s="5">
        <v>17</v>
      </c>
      <c r="D698" s="764"/>
      <c r="F698" s="529"/>
      <c r="G698" s="539">
        <f>IF('Form - Part 1'!$D$28="Yes",1,0)</f>
        <v>0</v>
      </c>
      <c r="H698" s="527">
        <v>37</v>
      </c>
      <c r="I698" s="561"/>
      <c r="J698" s="562"/>
      <c r="K698" s="567"/>
      <c r="L698" s="564"/>
      <c r="M698" s="563"/>
      <c r="N698" s="568"/>
      <c r="O698" s="570"/>
      <c r="P698" s="671">
        <f t="shared" si="102"/>
        <v>0</v>
      </c>
      <c r="Q698" s="63">
        <f t="shared" si="103"/>
        <v>0</v>
      </c>
      <c r="R698" s="62">
        <f t="shared" si="104"/>
        <v>0</v>
      </c>
      <c r="S698" s="66">
        <f t="shared" si="105"/>
        <v>0</v>
      </c>
      <c r="T698" s="7">
        <f>($I698='Team Results'!$L$4)+0</f>
        <v>0</v>
      </c>
      <c r="U698" s="7">
        <f t="shared" si="106"/>
        <v>0</v>
      </c>
      <c r="V698" s="7">
        <f t="shared" si="107"/>
        <v>0</v>
      </c>
      <c r="W698" s="66">
        <f t="shared" si="108"/>
        <v>0</v>
      </c>
    </row>
    <row r="699" spans="1:52" ht="15">
      <c r="A699" s="5" t="str">
        <f t="shared" si="109"/>
        <v/>
      </c>
      <c r="B699" s="5" t="str">
        <f t="shared" si="110"/>
        <v/>
      </c>
      <c r="C699" s="5">
        <v>17</v>
      </c>
      <c r="D699" s="764"/>
      <c r="F699" s="529"/>
      <c r="G699" s="539">
        <f>IF('Form - Part 1'!$D$28="Yes",1,0)</f>
        <v>0</v>
      </c>
      <c r="H699" s="527">
        <v>38</v>
      </c>
      <c r="I699" s="561"/>
      <c r="J699" s="562"/>
      <c r="K699" s="567"/>
      <c r="L699" s="564"/>
      <c r="M699" s="563"/>
      <c r="N699" s="568"/>
      <c r="O699" s="570"/>
      <c r="P699" s="671">
        <f t="shared" si="102"/>
        <v>0</v>
      </c>
      <c r="Q699" s="63">
        <f t="shared" si="103"/>
        <v>0</v>
      </c>
      <c r="R699" s="62">
        <f t="shared" si="104"/>
        <v>0</v>
      </c>
      <c r="S699" s="66">
        <f t="shared" si="105"/>
        <v>0</v>
      </c>
      <c r="T699" s="7">
        <f>($I699='Team Results'!$L$4)+0</f>
        <v>0</v>
      </c>
      <c r="U699" s="7">
        <f t="shared" si="106"/>
        <v>0</v>
      </c>
      <c r="V699" s="7">
        <f t="shared" si="107"/>
        <v>0</v>
      </c>
      <c r="W699" s="66">
        <f t="shared" si="108"/>
        <v>0</v>
      </c>
    </row>
    <row r="700" spans="1:52" ht="15">
      <c r="A700" s="5" t="str">
        <f t="shared" si="109"/>
        <v/>
      </c>
      <c r="B700" s="5" t="str">
        <f t="shared" si="110"/>
        <v/>
      </c>
      <c r="C700" s="5">
        <v>17</v>
      </c>
      <c r="D700" s="764"/>
      <c r="F700" s="529"/>
      <c r="G700" s="539">
        <f>IF('Form - Part 1'!$D$28="Yes",1,0)</f>
        <v>0</v>
      </c>
      <c r="H700" s="527">
        <v>39</v>
      </c>
      <c r="I700" s="561"/>
      <c r="J700" s="562"/>
      <c r="K700" s="563"/>
      <c r="L700" s="564"/>
      <c r="M700" s="563"/>
      <c r="N700" s="565"/>
      <c r="O700" s="570"/>
      <c r="P700" s="671">
        <f t="shared" si="102"/>
        <v>0</v>
      </c>
      <c r="Q700" s="63">
        <f t="shared" si="103"/>
        <v>0</v>
      </c>
      <c r="R700" s="62">
        <f t="shared" si="104"/>
        <v>0</v>
      </c>
      <c r="S700" s="66">
        <f t="shared" si="105"/>
        <v>0</v>
      </c>
      <c r="T700" s="7">
        <f>($I700='Team Results'!$L$4)+0</f>
        <v>0</v>
      </c>
      <c r="U700" s="7">
        <f t="shared" si="106"/>
        <v>0</v>
      </c>
      <c r="V700" s="7">
        <f t="shared" si="107"/>
        <v>0</v>
      </c>
      <c r="W700" s="66">
        <f t="shared" si="108"/>
        <v>0</v>
      </c>
    </row>
    <row r="701" spans="1:52" s="5" customFormat="1" ht="15">
      <c r="A701" s="5" t="str">
        <f t="shared" si="109"/>
        <v/>
      </c>
      <c r="B701" s="5" t="str">
        <f t="shared" si="110"/>
        <v/>
      </c>
      <c r="C701" s="5">
        <v>17</v>
      </c>
      <c r="D701" s="765"/>
      <c r="E701" s="536"/>
      <c r="F701" s="529"/>
      <c r="G701" s="539">
        <f>IF('Form - Part 1'!$D$28="Yes",1,0)</f>
        <v>0</v>
      </c>
      <c r="H701" s="537">
        <v>40</v>
      </c>
      <c r="I701" s="579"/>
      <c r="J701" s="580"/>
      <c r="K701" s="583"/>
      <c r="L701" s="582"/>
      <c r="M701" s="583"/>
      <c r="N701" s="584"/>
      <c r="O701" s="585"/>
      <c r="P701" s="671">
        <f t="shared" si="102"/>
        <v>0</v>
      </c>
      <c r="Q701" s="63">
        <f t="shared" si="103"/>
        <v>0</v>
      </c>
      <c r="R701" s="62">
        <f t="shared" si="104"/>
        <v>0</v>
      </c>
      <c r="S701" s="66">
        <f t="shared" si="105"/>
        <v>0</v>
      </c>
      <c r="T701" s="7">
        <f>($I701='Team Results'!$L$4)+0</f>
        <v>0</v>
      </c>
      <c r="U701" s="7">
        <f t="shared" si="106"/>
        <v>0</v>
      </c>
      <c r="V701" s="7">
        <f t="shared" si="107"/>
        <v>0</v>
      </c>
      <c r="W701" s="66">
        <f t="shared" si="108"/>
        <v>0</v>
      </c>
      <c r="X701" s="62"/>
      <c r="Y701" s="62"/>
      <c r="Z701" s="62"/>
      <c r="AA701" s="62"/>
      <c r="AB701" s="62"/>
      <c r="AC701" s="62"/>
      <c r="AD701" s="62"/>
      <c r="AE701" s="62"/>
      <c r="AF701" s="62"/>
      <c r="AG701" s="62"/>
      <c r="AH701" s="62"/>
      <c r="AI701" s="62"/>
      <c r="AJ701" s="62"/>
      <c r="AK701" s="62"/>
      <c r="AL701" s="62"/>
      <c r="AM701" s="62"/>
      <c r="AN701" s="62"/>
      <c r="AO701" s="62"/>
      <c r="AP701" s="62"/>
      <c r="AQ701" s="62"/>
      <c r="AR701" s="62"/>
      <c r="AS701" s="62"/>
      <c r="AT701" s="62"/>
      <c r="AU701" s="62"/>
      <c r="AV701" s="62"/>
      <c r="AW701" s="62"/>
      <c r="AX701" s="62"/>
      <c r="AY701" s="62"/>
      <c r="AZ701" s="62"/>
    </row>
    <row r="702" spans="1:52" s="241" customFormat="1">
      <c r="D702" s="298"/>
      <c r="E702" s="299"/>
      <c r="F702" s="300"/>
      <c r="G702" s="300"/>
      <c r="I702" s="242"/>
      <c r="J702" s="242"/>
      <c r="K702" s="242"/>
      <c r="L702" s="242"/>
      <c r="M702" s="242"/>
      <c r="N702" s="242"/>
      <c r="O702" s="243"/>
      <c r="P702" s="671">
        <f t="shared" si="102"/>
        <v>0</v>
      </c>
      <c r="Q702" s="63">
        <f t="shared" si="103"/>
        <v>0</v>
      </c>
      <c r="R702" s="62">
        <f t="shared" si="104"/>
        <v>0</v>
      </c>
      <c r="S702" s="66">
        <f t="shared" si="105"/>
        <v>0</v>
      </c>
      <c r="T702" s="7">
        <f>($I702='Team Results'!$L$4)+0</f>
        <v>0</v>
      </c>
      <c r="U702" s="7">
        <f t="shared" si="106"/>
        <v>0</v>
      </c>
      <c r="V702" s="7">
        <f t="shared" si="107"/>
        <v>0</v>
      </c>
      <c r="W702" s="66">
        <f t="shared" si="108"/>
        <v>0</v>
      </c>
    </row>
    <row r="703" spans="1:52" ht="15">
      <c r="A703" s="5" t="str">
        <f>IF(ISERROR(MONTH($E$703)),"",MONTH($E$703))</f>
        <v/>
      </c>
      <c r="B703" s="5" t="str">
        <f>IF(ISERROR(WEEKNUM($E$703)),"",WEEKNUM($E$703))</f>
        <v/>
      </c>
      <c r="C703" s="5">
        <v>18</v>
      </c>
      <c r="D703" s="763">
        <v>18</v>
      </c>
      <c r="E703" s="538" t="str">
        <f>IF(ISBLANK('Form - Part 1'!B29),"",'Form - Part 1'!B29)</f>
        <v/>
      </c>
      <c r="F703" s="539" t="str">
        <f>IF(ISBLANK('Form - Part 1'!C29),"0",'Form - Part 1'!C29)</f>
        <v>0</v>
      </c>
      <c r="G703" s="539">
        <f>IF('Form - Part 1'!$D$29="Yes",1,0)</f>
        <v>0</v>
      </c>
      <c r="H703" s="540">
        <v>1</v>
      </c>
      <c r="I703" s="586"/>
      <c r="J703" s="587"/>
      <c r="K703" s="588"/>
      <c r="L703" s="589"/>
      <c r="M703" s="588"/>
      <c r="N703" s="590"/>
      <c r="O703" s="591"/>
      <c r="P703" s="671">
        <f t="shared" si="102"/>
        <v>0</v>
      </c>
      <c r="Q703" s="63">
        <f t="shared" si="103"/>
        <v>0</v>
      </c>
      <c r="R703" s="62">
        <f t="shared" si="104"/>
        <v>0</v>
      </c>
      <c r="S703" s="66">
        <f t="shared" si="105"/>
        <v>0</v>
      </c>
      <c r="T703" s="7">
        <f>($I703='Team Results'!$L$4)+0</f>
        <v>0</v>
      </c>
      <c r="U703" s="7">
        <f t="shared" si="106"/>
        <v>0</v>
      </c>
      <c r="V703" s="7">
        <f t="shared" si="107"/>
        <v>0</v>
      </c>
      <c r="W703" s="66">
        <f t="shared" si="108"/>
        <v>0</v>
      </c>
    </row>
    <row r="704" spans="1:52" ht="15">
      <c r="A704" s="5" t="str">
        <f t="shared" ref="A704:A742" si="111">IF(ISERROR(MONTH($E$703)),"",MONTH($E$703))</f>
        <v/>
      </c>
      <c r="B704" s="5" t="str">
        <f t="shared" ref="B704:B742" si="112">IF(ISERROR(WEEKNUM($E$703)),"",WEEKNUM($E$703))</f>
        <v/>
      </c>
      <c r="C704" s="5">
        <v>18</v>
      </c>
      <c r="D704" s="764"/>
      <c r="F704" s="529"/>
      <c r="G704" s="539">
        <f>IF('Form - Part 1'!$D$29="Yes",1,0)</f>
        <v>0</v>
      </c>
      <c r="H704" s="527">
        <v>2</v>
      </c>
      <c r="I704" s="561"/>
      <c r="J704" s="562"/>
      <c r="K704" s="567"/>
      <c r="L704" s="564"/>
      <c r="M704" s="563"/>
      <c r="N704" s="568"/>
      <c r="O704" s="570"/>
      <c r="P704" s="671">
        <f t="shared" si="102"/>
        <v>0</v>
      </c>
      <c r="Q704" s="63">
        <f t="shared" si="103"/>
        <v>0</v>
      </c>
      <c r="R704" s="62">
        <f t="shared" si="104"/>
        <v>0</v>
      </c>
      <c r="S704" s="66">
        <f t="shared" si="105"/>
        <v>0</v>
      </c>
      <c r="T704" s="7">
        <f>($I704='Team Results'!$L$4)+0</f>
        <v>0</v>
      </c>
      <c r="U704" s="7">
        <f t="shared" si="106"/>
        <v>0</v>
      </c>
      <c r="V704" s="7">
        <f t="shared" si="107"/>
        <v>0</v>
      </c>
      <c r="W704" s="66">
        <f t="shared" si="108"/>
        <v>0</v>
      </c>
    </row>
    <row r="705" spans="1:23" ht="15">
      <c r="A705" s="5" t="str">
        <f t="shared" si="111"/>
        <v/>
      </c>
      <c r="B705" s="5" t="str">
        <f t="shared" si="112"/>
        <v/>
      </c>
      <c r="C705" s="5">
        <v>18</v>
      </c>
      <c r="D705" s="764"/>
      <c r="F705" s="529"/>
      <c r="G705" s="539">
        <f>IF('Form - Part 1'!$D$29="Yes",1,0)</f>
        <v>0</v>
      </c>
      <c r="H705" s="527">
        <v>3</v>
      </c>
      <c r="I705" s="561"/>
      <c r="J705" s="562"/>
      <c r="K705" s="567"/>
      <c r="L705" s="564"/>
      <c r="M705" s="563"/>
      <c r="N705" s="568"/>
      <c r="O705" s="570"/>
      <c r="P705" s="671">
        <f t="shared" si="102"/>
        <v>0</v>
      </c>
      <c r="Q705" s="63">
        <f t="shared" si="103"/>
        <v>0</v>
      </c>
      <c r="R705" s="62">
        <f t="shared" si="104"/>
        <v>0</v>
      </c>
      <c r="S705" s="66">
        <f t="shared" si="105"/>
        <v>0</v>
      </c>
      <c r="T705" s="7">
        <f>($I705='Team Results'!$L$4)+0</f>
        <v>0</v>
      </c>
      <c r="U705" s="7">
        <f t="shared" si="106"/>
        <v>0</v>
      </c>
      <c r="V705" s="7">
        <f t="shared" si="107"/>
        <v>0</v>
      </c>
      <c r="W705" s="66">
        <f t="shared" si="108"/>
        <v>0</v>
      </c>
    </row>
    <row r="706" spans="1:23" ht="15">
      <c r="A706" s="5" t="str">
        <f t="shared" si="111"/>
        <v/>
      </c>
      <c r="B706" s="5" t="str">
        <f t="shared" si="112"/>
        <v/>
      </c>
      <c r="C706" s="5">
        <v>18</v>
      </c>
      <c r="D706" s="764"/>
      <c r="F706" s="529"/>
      <c r="G706" s="539">
        <f>IF('Form - Part 1'!$D$29="Yes",1,0)</f>
        <v>0</v>
      </c>
      <c r="H706" s="527">
        <v>4</v>
      </c>
      <c r="I706" s="561"/>
      <c r="J706" s="562"/>
      <c r="K706" s="563"/>
      <c r="L706" s="564"/>
      <c r="M706" s="563"/>
      <c r="N706" s="565"/>
      <c r="O706" s="570"/>
      <c r="P706" s="671">
        <f t="shared" si="102"/>
        <v>0</v>
      </c>
      <c r="Q706" s="63">
        <f t="shared" si="103"/>
        <v>0</v>
      </c>
      <c r="R706" s="62">
        <f t="shared" si="104"/>
        <v>0</v>
      </c>
      <c r="S706" s="66">
        <f t="shared" si="105"/>
        <v>0</v>
      </c>
      <c r="T706" s="7">
        <f>($I706='Team Results'!$L$4)+0</f>
        <v>0</v>
      </c>
      <c r="U706" s="7">
        <f t="shared" si="106"/>
        <v>0</v>
      </c>
      <c r="V706" s="7">
        <f t="shared" si="107"/>
        <v>0</v>
      </c>
      <c r="W706" s="66">
        <f t="shared" si="108"/>
        <v>0</v>
      </c>
    </row>
    <row r="707" spans="1:23" ht="15">
      <c r="A707" s="5" t="str">
        <f t="shared" si="111"/>
        <v/>
      </c>
      <c r="B707" s="5" t="str">
        <f t="shared" si="112"/>
        <v/>
      </c>
      <c r="C707" s="5">
        <v>18</v>
      </c>
      <c r="D707" s="764"/>
      <c r="F707" s="529"/>
      <c r="G707" s="539">
        <f>IF('Form - Part 1'!$D$29="Yes",1,0)</f>
        <v>0</v>
      </c>
      <c r="H707" s="527">
        <v>5</v>
      </c>
      <c r="I707" s="561"/>
      <c r="J707" s="562"/>
      <c r="K707" s="563"/>
      <c r="L707" s="564"/>
      <c r="M707" s="563"/>
      <c r="N707" s="565"/>
      <c r="O707" s="570"/>
      <c r="P707" s="671">
        <f t="shared" si="102"/>
        <v>0</v>
      </c>
      <c r="Q707" s="63">
        <f t="shared" si="103"/>
        <v>0</v>
      </c>
      <c r="R707" s="62">
        <f t="shared" si="104"/>
        <v>0</v>
      </c>
      <c r="S707" s="66">
        <f t="shared" si="105"/>
        <v>0</v>
      </c>
      <c r="T707" s="7">
        <f>($I707='Team Results'!$L$4)+0</f>
        <v>0</v>
      </c>
      <c r="U707" s="7">
        <f t="shared" si="106"/>
        <v>0</v>
      </c>
      <c r="V707" s="7">
        <f t="shared" si="107"/>
        <v>0</v>
      </c>
      <c r="W707" s="66">
        <f t="shared" si="108"/>
        <v>0</v>
      </c>
    </row>
    <row r="708" spans="1:23" ht="15">
      <c r="A708" s="5" t="str">
        <f t="shared" si="111"/>
        <v/>
      </c>
      <c r="B708" s="5" t="str">
        <f t="shared" si="112"/>
        <v/>
      </c>
      <c r="C708" s="5">
        <v>18</v>
      </c>
      <c r="D708" s="764"/>
      <c r="F708" s="529"/>
      <c r="G708" s="539">
        <f>IF('Form - Part 1'!$D$29="Yes",1,0)</f>
        <v>0</v>
      </c>
      <c r="H708" s="527">
        <v>6</v>
      </c>
      <c r="I708" s="561"/>
      <c r="J708" s="562"/>
      <c r="K708" s="563"/>
      <c r="L708" s="564"/>
      <c r="M708" s="563"/>
      <c r="N708" s="565"/>
      <c r="O708" s="570"/>
      <c r="P708" s="671">
        <f t="shared" si="102"/>
        <v>0</v>
      </c>
      <c r="Q708" s="63">
        <f t="shared" si="103"/>
        <v>0</v>
      </c>
      <c r="R708" s="62">
        <f t="shared" si="104"/>
        <v>0</v>
      </c>
      <c r="S708" s="66">
        <f t="shared" si="105"/>
        <v>0</v>
      </c>
      <c r="T708" s="7">
        <f>($I708='Team Results'!$L$4)+0</f>
        <v>0</v>
      </c>
      <c r="U708" s="7">
        <f t="shared" si="106"/>
        <v>0</v>
      </c>
      <c r="V708" s="7">
        <f t="shared" si="107"/>
        <v>0</v>
      </c>
      <c r="W708" s="66">
        <f t="shared" si="108"/>
        <v>0</v>
      </c>
    </row>
    <row r="709" spans="1:23" ht="15">
      <c r="A709" s="5" t="str">
        <f t="shared" si="111"/>
        <v/>
      </c>
      <c r="B709" s="5" t="str">
        <f t="shared" si="112"/>
        <v/>
      </c>
      <c r="C709" s="5">
        <v>18</v>
      </c>
      <c r="D709" s="764"/>
      <c r="F709" s="529"/>
      <c r="G709" s="539">
        <f>IF('Form - Part 1'!$D$29="Yes",1,0)</f>
        <v>0</v>
      </c>
      <c r="H709" s="527">
        <v>7</v>
      </c>
      <c r="I709" s="561"/>
      <c r="J709" s="562"/>
      <c r="K709" s="567"/>
      <c r="L709" s="564"/>
      <c r="M709" s="563"/>
      <c r="N709" s="568"/>
      <c r="O709" s="570"/>
      <c r="P709" s="671">
        <f t="shared" si="102"/>
        <v>0</v>
      </c>
      <c r="Q709" s="63">
        <f t="shared" si="103"/>
        <v>0</v>
      </c>
      <c r="R709" s="62">
        <f t="shared" si="104"/>
        <v>0</v>
      </c>
      <c r="S709" s="66">
        <f t="shared" si="105"/>
        <v>0</v>
      </c>
      <c r="T709" s="7">
        <f>($I709='Team Results'!$L$4)+0</f>
        <v>0</v>
      </c>
      <c r="U709" s="7">
        <f t="shared" si="106"/>
        <v>0</v>
      </c>
      <c r="V709" s="7">
        <f t="shared" si="107"/>
        <v>0</v>
      </c>
      <c r="W709" s="66">
        <f t="shared" si="108"/>
        <v>0</v>
      </c>
    </row>
    <row r="710" spans="1:23" ht="15">
      <c r="A710" s="5" t="str">
        <f t="shared" si="111"/>
        <v/>
      </c>
      <c r="B710" s="5" t="str">
        <f t="shared" si="112"/>
        <v/>
      </c>
      <c r="C710" s="5">
        <v>18</v>
      </c>
      <c r="D710" s="764"/>
      <c r="F710" s="529"/>
      <c r="G710" s="539">
        <f>IF('Form - Part 1'!$D$29="Yes",1,0)</f>
        <v>0</v>
      </c>
      <c r="H710" s="527">
        <v>8</v>
      </c>
      <c r="I710" s="561"/>
      <c r="J710" s="562"/>
      <c r="K710" s="567"/>
      <c r="L710" s="564"/>
      <c r="M710" s="563"/>
      <c r="N710" s="568"/>
      <c r="O710" s="570"/>
      <c r="P710" s="671">
        <f t="shared" si="102"/>
        <v>0</v>
      </c>
      <c r="Q710" s="63">
        <f t="shared" si="103"/>
        <v>0</v>
      </c>
      <c r="R710" s="62">
        <f t="shared" si="104"/>
        <v>0</v>
      </c>
      <c r="S710" s="66">
        <f t="shared" si="105"/>
        <v>0</v>
      </c>
      <c r="T710" s="7">
        <f>($I710='Team Results'!$L$4)+0</f>
        <v>0</v>
      </c>
      <c r="U710" s="7">
        <f t="shared" si="106"/>
        <v>0</v>
      </c>
      <c r="V710" s="7">
        <f t="shared" si="107"/>
        <v>0</v>
      </c>
      <c r="W710" s="66">
        <f t="shared" si="108"/>
        <v>0</v>
      </c>
    </row>
    <row r="711" spans="1:23" ht="15">
      <c r="A711" s="5" t="str">
        <f t="shared" si="111"/>
        <v/>
      </c>
      <c r="B711" s="5" t="str">
        <f t="shared" si="112"/>
        <v/>
      </c>
      <c r="C711" s="5">
        <v>18</v>
      </c>
      <c r="D711" s="764"/>
      <c r="F711" s="529"/>
      <c r="G711" s="539">
        <f>IF('Form - Part 1'!$D$29="Yes",1,0)</f>
        <v>0</v>
      </c>
      <c r="H711" s="527">
        <v>9</v>
      </c>
      <c r="I711" s="561"/>
      <c r="J711" s="562"/>
      <c r="K711" s="563"/>
      <c r="L711" s="564"/>
      <c r="M711" s="563"/>
      <c r="N711" s="565"/>
      <c r="O711" s="570"/>
      <c r="P711" s="671">
        <f t="shared" ref="P711:P774" si="113">COUNTA(J711:N711)</f>
        <v>0</v>
      </c>
      <c r="Q711" s="63">
        <f t="shared" ref="Q711:Q774" si="114">COUNTIF(J711:N711,"Yes")</f>
        <v>0</v>
      </c>
      <c r="R711" s="62">
        <f t="shared" ref="R711:R774" si="115">IF(Q711 =5, 1,0)</f>
        <v>0</v>
      </c>
      <c r="S711" s="66">
        <f t="shared" ref="S711:S774" si="116">IF(G711+P711&gt;1,1,0)</f>
        <v>0</v>
      </c>
      <c r="T711" s="7">
        <f>($I711='Team Results'!$L$4)+0</f>
        <v>0</v>
      </c>
      <c r="U711" s="7">
        <f t="shared" ref="U711:U774" si="117">IF(T711=1,Q711,0)</f>
        <v>0</v>
      </c>
      <c r="V711" s="7">
        <f t="shared" ref="V711:V774" si="118">IF(T711=1,R711,0)</f>
        <v>0</v>
      </c>
      <c r="W711" s="66">
        <f t="shared" ref="W711:W774" si="119">IF(T711=1,S711,0)</f>
        <v>0</v>
      </c>
    </row>
    <row r="712" spans="1:23" ht="15">
      <c r="A712" s="5" t="str">
        <f t="shared" si="111"/>
        <v/>
      </c>
      <c r="B712" s="5" t="str">
        <f t="shared" si="112"/>
        <v/>
      </c>
      <c r="C712" s="5">
        <v>18</v>
      </c>
      <c r="D712" s="764"/>
      <c r="F712" s="529"/>
      <c r="G712" s="539">
        <f>IF('Form - Part 1'!$D$29="Yes",1,0)</f>
        <v>0</v>
      </c>
      <c r="H712" s="527">
        <v>10</v>
      </c>
      <c r="I712" s="561"/>
      <c r="J712" s="562"/>
      <c r="K712" s="567"/>
      <c r="L712" s="564"/>
      <c r="M712" s="563"/>
      <c r="N712" s="568"/>
      <c r="O712" s="570"/>
      <c r="P712" s="671">
        <f t="shared" si="113"/>
        <v>0</v>
      </c>
      <c r="Q712" s="63">
        <f t="shared" si="114"/>
        <v>0</v>
      </c>
      <c r="R712" s="62">
        <f t="shared" si="115"/>
        <v>0</v>
      </c>
      <c r="S712" s="66">
        <f t="shared" si="116"/>
        <v>0</v>
      </c>
      <c r="T712" s="7">
        <f>($I712='Team Results'!$L$4)+0</f>
        <v>0</v>
      </c>
      <c r="U712" s="7">
        <f t="shared" si="117"/>
        <v>0</v>
      </c>
      <c r="V712" s="7">
        <f t="shared" si="118"/>
        <v>0</v>
      </c>
      <c r="W712" s="66">
        <f t="shared" si="119"/>
        <v>0</v>
      </c>
    </row>
    <row r="713" spans="1:23" ht="15">
      <c r="A713" s="5" t="str">
        <f t="shared" si="111"/>
        <v/>
      </c>
      <c r="B713" s="5" t="str">
        <f t="shared" si="112"/>
        <v/>
      </c>
      <c r="C713" s="5">
        <v>18</v>
      </c>
      <c r="D713" s="764"/>
      <c r="F713" s="529"/>
      <c r="G713" s="539">
        <f>IF('Form - Part 1'!$D$29="Yes",1,0)</f>
        <v>0</v>
      </c>
      <c r="H713" s="527">
        <v>11</v>
      </c>
      <c r="I713" s="561"/>
      <c r="J713" s="562"/>
      <c r="K713" s="563"/>
      <c r="L713" s="564"/>
      <c r="M713" s="563"/>
      <c r="N713" s="565"/>
      <c r="O713" s="570"/>
      <c r="P713" s="671">
        <f t="shared" si="113"/>
        <v>0</v>
      </c>
      <c r="Q713" s="63">
        <f t="shared" si="114"/>
        <v>0</v>
      </c>
      <c r="R713" s="62">
        <f t="shared" si="115"/>
        <v>0</v>
      </c>
      <c r="S713" s="66">
        <f t="shared" si="116"/>
        <v>0</v>
      </c>
      <c r="T713" s="7">
        <f>($I713='Team Results'!$L$4)+0</f>
        <v>0</v>
      </c>
      <c r="U713" s="7">
        <f t="shared" si="117"/>
        <v>0</v>
      </c>
      <c r="V713" s="7">
        <f t="shared" si="118"/>
        <v>0</v>
      </c>
      <c r="W713" s="66">
        <f t="shared" si="119"/>
        <v>0</v>
      </c>
    </row>
    <row r="714" spans="1:23" ht="15">
      <c r="A714" s="5" t="str">
        <f t="shared" si="111"/>
        <v/>
      </c>
      <c r="B714" s="5" t="str">
        <f t="shared" si="112"/>
        <v/>
      </c>
      <c r="C714" s="5">
        <v>18</v>
      </c>
      <c r="D714" s="764"/>
      <c r="F714" s="529"/>
      <c r="G714" s="539">
        <f>IF('Form - Part 1'!$D$29="Yes",1,0)</f>
        <v>0</v>
      </c>
      <c r="H714" s="527">
        <v>12</v>
      </c>
      <c r="I714" s="561"/>
      <c r="J714" s="562"/>
      <c r="K714" s="567"/>
      <c r="L714" s="564"/>
      <c r="M714" s="563"/>
      <c r="N714" s="568"/>
      <c r="O714" s="570"/>
      <c r="P714" s="671">
        <f t="shared" si="113"/>
        <v>0</v>
      </c>
      <c r="Q714" s="63">
        <f t="shared" si="114"/>
        <v>0</v>
      </c>
      <c r="R714" s="62">
        <f t="shared" si="115"/>
        <v>0</v>
      </c>
      <c r="S714" s="66">
        <f t="shared" si="116"/>
        <v>0</v>
      </c>
      <c r="T714" s="7">
        <f>($I714='Team Results'!$L$4)+0</f>
        <v>0</v>
      </c>
      <c r="U714" s="7">
        <f t="shared" si="117"/>
        <v>0</v>
      </c>
      <c r="V714" s="7">
        <f t="shared" si="118"/>
        <v>0</v>
      </c>
      <c r="W714" s="66">
        <f t="shared" si="119"/>
        <v>0</v>
      </c>
    </row>
    <row r="715" spans="1:23" ht="15">
      <c r="A715" s="5" t="str">
        <f t="shared" si="111"/>
        <v/>
      </c>
      <c r="B715" s="5" t="str">
        <f t="shared" si="112"/>
        <v/>
      </c>
      <c r="C715" s="5">
        <v>18</v>
      </c>
      <c r="D715" s="764"/>
      <c r="F715" s="529"/>
      <c r="G715" s="539">
        <f>IF('Form - Part 1'!$D$29="Yes",1,0)</f>
        <v>0</v>
      </c>
      <c r="H715" s="527">
        <v>13</v>
      </c>
      <c r="I715" s="561"/>
      <c r="J715" s="562"/>
      <c r="K715" s="567"/>
      <c r="L715" s="564"/>
      <c r="M715" s="563"/>
      <c r="N715" s="568"/>
      <c r="O715" s="570"/>
      <c r="P715" s="671">
        <f t="shared" si="113"/>
        <v>0</v>
      </c>
      <c r="Q715" s="63">
        <f t="shared" si="114"/>
        <v>0</v>
      </c>
      <c r="R715" s="62">
        <f t="shared" si="115"/>
        <v>0</v>
      </c>
      <c r="S715" s="66">
        <f t="shared" si="116"/>
        <v>0</v>
      </c>
      <c r="T715" s="7">
        <f>($I715='Team Results'!$L$4)+0</f>
        <v>0</v>
      </c>
      <c r="U715" s="7">
        <f t="shared" si="117"/>
        <v>0</v>
      </c>
      <c r="V715" s="7">
        <f t="shared" si="118"/>
        <v>0</v>
      </c>
      <c r="W715" s="66">
        <f t="shared" si="119"/>
        <v>0</v>
      </c>
    </row>
    <row r="716" spans="1:23" ht="15">
      <c r="A716" s="5" t="str">
        <f t="shared" si="111"/>
        <v/>
      </c>
      <c r="B716" s="5" t="str">
        <f t="shared" si="112"/>
        <v/>
      </c>
      <c r="C716" s="5">
        <v>18</v>
      </c>
      <c r="D716" s="764"/>
      <c r="F716" s="529"/>
      <c r="G716" s="539">
        <f>IF('Form - Part 1'!$D$29="Yes",1,0)</f>
        <v>0</v>
      </c>
      <c r="H716" s="527">
        <v>14</v>
      </c>
      <c r="I716" s="561"/>
      <c r="J716" s="562"/>
      <c r="K716" s="563"/>
      <c r="L716" s="564"/>
      <c r="M716" s="563"/>
      <c r="N716" s="565"/>
      <c r="O716" s="570"/>
      <c r="P716" s="671">
        <f t="shared" si="113"/>
        <v>0</v>
      </c>
      <c r="Q716" s="63">
        <f t="shared" si="114"/>
        <v>0</v>
      </c>
      <c r="R716" s="62">
        <f t="shared" si="115"/>
        <v>0</v>
      </c>
      <c r="S716" s="66">
        <f t="shared" si="116"/>
        <v>0</v>
      </c>
      <c r="T716" s="7">
        <f>($I716='Team Results'!$L$4)+0</f>
        <v>0</v>
      </c>
      <c r="U716" s="7">
        <f t="shared" si="117"/>
        <v>0</v>
      </c>
      <c r="V716" s="7">
        <f t="shared" si="118"/>
        <v>0</v>
      </c>
      <c r="W716" s="66">
        <f t="shared" si="119"/>
        <v>0</v>
      </c>
    </row>
    <row r="717" spans="1:23" ht="15">
      <c r="A717" s="5" t="str">
        <f t="shared" si="111"/>
        <v/>
      </c>
      <c r="B717" s="5" t="str">
        <f t="shared" si="112"/>
        <v/>
      </c>
      <c r="C717" s="5">
        <v>18</v>
      </c>
      <c r="D717" s="764"/>
      <c r="F717" s="529"/>
      <c r="G717" s="539">
        <f>IF('Form - Part 1'!$D$29="Yes",1,0)</f>
        <v>0</v>
      </c>
      <c r="H717" s="527">
        <v>15</v>
      </c>
      <c r="I717" s="561"/>
      <c r="J717" s="562"/>
      <c r="K717" s="563"/>
      <c r="L717" s="564"/>
      <c r="M717" s="563"/>
      <c r="N717" s="565"/>
      <c r="O717" s="570"/>
      <c r="P717" s="671">
        <f t="shared" si="113"/>
        <v>0</v>
      </c>
      <c r="Q717" s="63">
        <f t="shared" si="114"/>
        <v>0</v>
      </c>
      <c r="R717" s="62">
        <f t="shared" si="115"/>
        <v>0</v>
      </c>
      <c r="S717" s="66">
        <f t="shared" si="116"/>
        <v>0</v>
      </c>
      <c r="T717" s="7">
        <f>($I717='Team Results'!$L$4)+0</f>
        <v>0</v>
      </c>
      <c r="U717" s="7">
        <f t="shared" si="117"/>
        <v>0</v>
      </c>
      <c r="V717" s="7">
        <f t="shared" si="118"/>
        <v>0</v>
      </c>
      <c r="W717" s="66">
        <f t="shared" si="119"/>
        <v>0</v>
      </c>
    </row>
    <row r="718" spans="1:23" ht="15">
      <c r="A718" s="5" t="str">
        <f t="shared" si="111"/>
        <v/>
      </c>
      <c r="B718" s="5" t="str">
        <f t="shared" si="112"/>
        <v/>
      </c>
      <c r="C718" s="5">
        <v>18</v>
      </c>
      <c r="D718" s="764"/>
      <c r="F718" s="529"/>
      <c r="G718" s="539">
        <f>IF('Form - Part 1'!$D$29="Yes",1,0)</f>
        <v>0</v>
      </c>
      <c r="H718" s="527">
        <v>16</v>
      </c>
      <c r="I718" s="561"/>
      <c r="J718" s="562"/>
      <c r="K718" s="563"/>
      <c r="L718" s="564"/>
      <c r="M718" s="563"/>
      <c r="N718" s="565"/>
      <c r="O718" s="570"/>
      <c r="P718" s="671">
        <f t="shared" si="113"/>
        <v>0</v>
      </c>
      <c r="Q718" s="63">
        <f t="shared" si="114"/>
        <v>0</v>
      </c>
      <c r="R718" s="62">
        <f t="shared" si="115"/>
        <v>0</v>
      </c>
      <c r="S718" s="66">
        <f t="shared" si="116"/>
        <v>0</v>
      </c>
      <c r="T718" s="7">
        <f>($I718='Team Results'!$L$4)+0</f>
        <v>0</v>
      </c>
      <c r="U718" s="7">
        <f t="shared" si="117"/>
        <v>0</v>
      </c>
      <c r="V718" s="7">
        <f t="shared" si="118"/>
        <v>0</v>
      </c>
      <c r="W718" s="66">
        <f t="shared" si="119"/>
        <v>0</v>
      </c>
    </row>
    <row r="719" spans="1:23" ht="15">
      <c r="A719" s="5" t="str">
        <f t="shared" si="111"/>
        <v/>
      </c>
      <c r="B719" s="5" t="str">
        <f t="shared" si="112"/>
        <v/>
      </c>
      <c r="C719" s="5">
        <v>18</v>
      </c>
      <c r="D719" s="764"/>
      <c r="F719" s="529"/>
      <c r="G719" s="539">
        <f>IF('Form - Part 1'!$D$29="Yes",1,0)</f>
        <v>0</v>
      </c>
      <c r="H719" s="527">
        <v>17</v>
      </c>
      <c r="I719" s="561"/>
      <c r="J719" s="562"/>
      <c r="K719" s="567"/>
      <c r="L719" s="564"/>
      <c r="M719" s="563"/>
      <c r="N719" s="568"/>
      <c r="O719" s="570"/>
      <c r="P719" s="671">
        <f t="shared" si="113"/>
        <v>0</v>
      </c>
      <c r="Q719" s="63">
        <f t="shared" si="114"/>
        <v>0</v>
      </c>
      <c r="R719" s="62">
        <f t="shared" si="115"/>
        <v>0</v>
      </c>
      <c r="S719" s="66">
        <f t="shared" si="116"/>
        <v>0</v>
      </c>
      <c r="T719" s="7">
        <f>($I719='Team Results'!$L$4)+0</f>
        <v>0</v>
      </c>
      <c r="U719" s="7">
        <f t="shared" si="117"/>
        <v>0</v>
      </c>
      <c r="V719" s="7">
        <f t="shared" si="118"/>
        <v>0</v>
      </c>
      <c r="W719" s="66">
        <f t="shared" si="119"/>
        <v>0</v>
      </c>
    </row>
    <row r="720" spans="1:23" ht="15">
      <c r="A720" s="5" t="str">
        <f t="shared" si="111"/>
        <v/>
      </c>
      <c r="B720" s="5" t="str">
        <f t="shared" si="112"/>
        <v/>
      </c>
      <c r="C720" s="5">
        <v>18</v>
      </c>
      <c r="D720" s="764"/>
      <c r="F720" s="529"/>
      <c r="G720" s="539">
        <f>IF('Form - Part 1'!$D$29="Yes",1,0)</f>
        <v>0</v>
      </c>
      <c r="H720" s="527">
        <v>18</v>
      </c>
      <c r="I720" s="561"/>
      <c r="J720" s="562"/>
      <c r="K720" s="567"/>
      <c r="L720" s="564"/>
      <c r="M720" s="563"/>
      <c r="N720" s="568"/>
      <c r="O720" s="570"/>
      <c r="P720" s="671">
        <f t="shared" si="113"/>
        <v>0</v>
      </c>
      <c r="Q720" s="63">
        <f t="shared" si="114"/>
        <v>0</v>
      </c>
      <c r="R720" s="62">
        <f t="shared" si="115"/>
        <v>0</v>
      </c>
      <c r="S720" s="66">
        <f t="shared" si="116"/>
        <v>0</v>
      </c>
      <c r="T720" s="7">
        <f>($I720='Team Results'!$L$4)+0</f>
        <v>0</v>
      </c>
      <c r="U720" s="7">
        <f t="shared" si="117"/>
        <v>0</v>
      </c>
      <c r="V720" s="7">
        <f t="shared" si="118"/>
        <v>0</v>
      </c>
      <c r="W720" s="66">
        <f t="shared" si="119"/>
        <v>0</v>
      </c>
    </row>
    <row r="721" spans="1:23" ht="15">
      <c r="A721" s="5" t="str">
        <f t="shared" si="111"/>
        <v/>
      </c>
      <c r="B721" s="5" t="str">
        <f t="shared" si="112"/>
        <v/>
      </c>
      <c r="C721" s="5">
        <v>18</v>
      </c>
      <c r="D721" s="764"/>
      <c r="F721" s="529"/>
      <c r="G721" s="539">
        <f>IF('Form - Part 1'!$D$29="Yes",1,0)</f>
        <v>0</v>
      </c>
      <c r="H721" s="527">
        <v>19</v>
      </c>
      <c r="I721" s="561"/>
      <c r="J721" s="562"/>
      <c r="K721" s="567"/>
      <c r="L721" s="564"/>
      <c r="M721" s="563"/>
      <c r="N721" s="568"/>
      <c r="O721" s="570"/>
      <c r="P721" s="671">
        <f t="shared" si="113"/>
        <v>0</v>
      </c>
      <c r="Q721" s="63">
        <f t="shared" si="114"/>
        <v>0</v>
      </c>
      <c r="R721" s="62">
        <f t="shared" si="115"/>
        <v>0</v>
      </c>
      <c r="S721" s="66">
        <f t="shared" si="116"/>
        <v>0</v>
      </c>
      <c r="T721" s="7">
        <f>($I721='Team Results'!$L$4)+0</f>
        <v>0</v>
      </c>
      <c r="U721" s="7">
        <f t="shared" si="117"/>
        <v>0</v>
      </c>
      <c r="V721" s="7">
        <f t="shared" si="118"/>
        <v>0</v>
      </c>
      <c r="W721" s="66">
        <f t="shared" si="119"/>
        <v>0</v>
      </c>
    </row>
    <row r="722" spans="1:23" ht="15">
      <c r="A722" s="5" t="str">
        <f t="shared" si="111"/>
        <v/>
      </c>
      <c r="B722" s="5" t="str">
        <f t="shared" si="112"/>
        <v/>
      </c>
      <c r="C722" s="5">
        <v>18</v>
      </c>
      <c r="D722" s="764"/>
      <c r="F722" s="529"/>
      <c r="G722" s="539">
        <f>IF('Form - Part 1'!$D$29="Yes",1,0)</f>
        <v>0</v>
      </c>
      <c r="H722" s="527">
        <v>20</v>
      </c>
      <c r="I722" s="561"/>
      <c r="J722" s="562"/>
      <c r="K722" s="567"/>
      <c r="L722" s="564"/>
      <c r="M722" s="563"/>
      <c r="N722" s="568"/>
      <c r="O722" s="570"/>
      <c r="P722" s="671">
        <f t="shared" si="113"/>
        <v>0</v>
      </c>
      <c r="Q722" s="63">
        <f t="shared" si="114"/>
        <v>0</v>
      </c>
      <c r="R722" s="62">
        <f t="shared" si="115"/>
        <v>0</v>
      </c>
      <c r="S722" s="66">
        <f t="shared" si="116"/>
        <v>0</v>
      </c>
      <c r="T722" s="7">
        <f>($I722='Team Results'!$L$4)+0</f>
        <v>0</v>
      </c>
      <c r="U722" s="7">
        <f t="shared" si="117"/>
        <v>0</v>
      </c>
      <c r="V722" s="7">
        <f t="shared" si="118"/>
        <v>0</v>
      </c>
      <c r="W722" s="66">
        <f t="shared" si="119"/>
        <v>0</v>
      </c>
    </row>
    <row r="723" spans="1:23" ht="15">
      <c r="A723" s="5" t="str">
        <f t="shared" si="111"/>
        <v/>
      </c>
      <c r="B723" s="5" t="str">
        <f t="shared" si="112"/>
        <v/>
      </c>
      <c r="C723" s="5">
        <v>18</v>
      </c>
      <c r="D723" s="764"/>
      <c r="F723" s="529"/>
      <c r="G723" s="539">
        <f>IF('Form - Part 1'!$D$29="Yes",1,0)</f>
        <v>0</v>
      </c>
      <c r="H723" s="527">
        <v>21</v>
      </c>
      <c r="I723" s="561"/>
      <c r="J723" s="562"/>
      <c r="K723" s="567"/>
      <c r="L723" s="564"/>
      <c r="M723" s="563"/>
      <c r="N723" s="568"/>
      <c r="O723" s="570"/>
      <c r="P723" s="671">
        <f t="shared" si="113"/>
        <v>0</v>
      </c>
      <c r="Q723" s="63">
        <f t="shared" si="114"/>
        <v>0</v>
      </c>
      <c r="R723" s="62">
        <f t="shared" si="115"/>
        <v>0</v>
      </c>
      <c r="S723" s="66">
        <f t="shared" si="116"/>
        <v>0</v>
      </c>
      <c r="T723" s="7">
        <f>($I723='Team Results'!$L$4)+0</f>
        <v>0</v>
      </c>
      <c r="U723" s="7">
        <f t="shared" si="117"/>
        <v>0</v>
      </c>
      <c r="V723" s="7">
        <f t="shared" si="118"/>
        <v>0</v>
      </c>
      <c r="W723" s="66">
        <f t="shared" si="119"/>
        <v>0</v>
      </c>
    </row>
    <row r="724" spans="1:23" ht="15">
      <c r="A724" s="5" t="str">
        <f t="shared" si="111"/>
        <v/>
      </c>
      <c r="B724" s="5" t="str">
        <f t="shared" si="112"/>
        <v/>
      </c>
      <c r="C724" s="5">
        <v>18</v>
      </c>
      <c r="D724" s="764"/>
      <c r="F724" s="529"/>
      <c r="G724" s="539">
        <f>IF('Form - Part 1'!$D$29="Yes",1,0)</f>
        <v>0</v>
      </c>
      <c r="H724" s="527">
        <v>22</v>
      </c>
      <c r="I724" s="561"/>
      <c r="J724" s="562"/>
      <c r="K724" s="567"/>
      <c r="L724" s="564"/>
      <c r="M724" s="563"/>
      <c r="N724" s="568"/>
      <c r="O724" s="570"/>
      <c r="P724" s="671">
        <f t="shared" si="113"/>
        <v>0</v>
      </c>
      <c r="Q724" s="63">
        <f t="shared" si="114"/>
        <v>0</v>
      </c>
      <c r="R724" s="62">
        <f t="shared" si="115"/>
        <v>0</v>
      </c>
      <c r="S724" s="66">
        <f t="shared" si="116"/>
        <v>0</v>
      </c>
      <c r="T724" s="7">
        <f>($I724='Team Results'!$L$4)+0</f>
        <v>0</v>
      </c>
      <c r="U724" s="7">
        <f t="shared" si="117"/>
        <v>0</v>
      </c>
      <c r="V724" s="7">
        <f t="shared" si="118"/>
        <v>0</v>
      </c>
      <c r="W724" s="66">
        <f t="shared" si="119"/>
        <v>0</v>
      </c>
    </row>
    <row r="725" spans="1:23" ht="15">
      <c r="A725" s="5" t="str">
        <f t="shared" si="111"/>
        <v/>
      </c>
      <c r="B725" s="5" t="str">
        <f t="shared" si="112"/>
        <v/>
      </c>
      <c r="C725" s="5">
        <v>18</v>
      </c>
      <c r="D725" s="764"/>
      <c r="F725" s="529"/>
      <c r="G725" s="539">
        <f>IF('Form - Part 1'!$D$29="Yes",1,0)</f>
        <v>0</v>
      </c>
      <c r="H725" s="527">
        <v>23</v>
      </c>
      <c r="I725" s="561"/>
      <c r="J725" s="562"/>
      <c r="K725" s="567"/>
      <c r="L725" s="564"/>
      <c r="M725" s="563"/>
      <c r="N725" s="568"/>
      <c r="O725" s="570"/>
      <c r="P725" s="671">
        <f t="shared" si="113"/>
        <v>0</v>
      </c>
      <c r="Q725" s="63">
        <f t="shared" si="114"/>
        <v>0</v>
      </c>
      <c r="R725" s="62">
        <f t="shared" si="115"/>
        <v>0</v>
      </c>
      <c r="S725" s="66">
        <f t="shared" si="116"/>
        <v>0</v>
      </c>
      <c r="T725" s="7">
        <f>($I725='Team Results'!$L$4)+0</f>
        <v>0</v>
      </c>
      <c r="U725" s="7">
        <f t="shared" si="117"/>
        <v>0</v>
      </c>
      <c r="V725" s="7">
        <f t="shared" si="118"/>
        <v>0</v>
      </c>
      <c r="W725" s="66">
        <f t="shared" si="119"/>
        <v>0</v>
      </c>
    </row>
    <row r="726" spans="1:23" ht="15">
      <c r="A726" s="5" t="str">
        <f t="shared" si="111"/>
        <v/>
      </c>
      <c r="B726" s="5" t="str">
        <f t="shared" si="112"/>
        <v/>
      </c>
      <c r="C726" s="5">
        <v>18</v>
      </c>
      <c r="D726" s="764"/>
      <c r="F726" s="529"/>
      <c r="G726" s="539">
        <f>IF('Form - Part 1'!$D$29="Yes",1,0)</f>
        <v>0</v>
      </c>
      <c r="H726" s="527">
        <v>24</v>
      </c>
      <c r="I726" s="561"/>
      <c r="J726" s="562"/>
      <c r="K726" s="567"/>
      <c r="L726" s="564"/>
      <c r="M726" s="563"/>
      <c r="N726" s="568"/>
      <c r="O726" s="570"/>
      <c r="P726" s="671">
        <f t="shared" si="113"/>
        <v>0</v>
      </c>
      <c r="Q726" s="63">
        <f t="shared" si="114"/>
        <v>0</v>
      </c>
      <c r="R726" s="62">
        <f t="shared" si="115"/>
        <v>0</v>
      </c>
      <c r="S726" s="66">
        <f t="shared" si="116"/>
        <v>0</v>
      </c>
      <c r="T726" s="7">
        <f>($I726='Team Results'!$L$4)+0</f>
        <v>0</v>
      </c>
      <c r="U726" s="7">
        <f t="shared" si="117"/>
        <v>0</v>
      </c>
      <c r="V726" s="7">
        <f t="shared" si="118"/>
        <v>0</v>
      </c>
      <c r="W726" s="66">
        <f t="shared" si="119"/>
        <v>0</v>
      </c>
    </row>
    <row r="727" spans="1:23" ht="15">
      <c r="A727" s="5" t="str">
        <f t="shared" si="111"/>
        <v/>
      </c>
      <c r="B727" s="5" t="str">
        <f t="shared" si="112"/>
        <v/>
      </c>
      <c r="C727" s="5">
        <v>18</v>
      </c>
      <c r="D727" s="764"/>
      <c r="F727" s="529"/>
      <c r="G727" s="539">
        <f>IF('Form - Part 1'!$D$29="Yes",1,0)</f>
        <v>0</v>
      </c>
      <c r="H727" s="527">
        <v>25</v>
      </c>
      <c r="I727" s="561"/>
      <c r="J727" s="562"/>
      <c r="K727" s="567"/>
      <c r="L727" s="564"/>
      <c r="M727" s="563"/>
      <c r="N727" s="568"/>
      <c r="O727" s="570"/>
      <c r="P727" s="671">
        <f t="shared" si="113"/>
        <v>0</v>
      </c>
      <c r="Q727" s="63">
        <f t="shared" si="114"/>
        <v>0</v>
      </c>
      <c r="R727" s="62">
        <f t="shared" si="115"/>
        <v>0</v>
      </c>
      <c r="S727" s="66">
        <f t="shared" si="116"/>
        <v>0</v>
      </c>
      <c r="T727" s="7">
        <f>($I727='Team Results'!$L$4)+0</f>
        <v>0</v>
      </c>
      <c r="U727" s="7">
        <f t="shared" si="117"/>
        <v>0</v>
      </c>
      <c r="V727" s="7">
        <f t="shared" si="118"/>
        <v>0</v>
      </c>
      <c r="W727" s="66">
        <f t="shared" si="119"/>
        <v>0</v>
      </c>
    </row>
    <row r="728" spans="1:23" ht="15">
      <c r="A728" s="5" t="str">
        <f t="shared" si="111"/>
        <v/>
      </c>
      <c r="B728" s="5" t="str">
        <f t="shared" si="112"/>
        <v/>
      </c>
      <c r="C728" s="5">
        <v>18</v>
      </c>
      <c r="D728" s="764"/>
      <c r="F728" s="529"/>
      <c r="G728" s="539">
        <f>IF('Form - Part 1'!$D$29="Yes",1,0)</f>
        <v>0</v>
      </c>
      <c r="H728" s="527">
        <v>26</v>
      </c>
      <c r="I728" s="561"/>
      <c r="J728" s="562"/>
      <c r="K728" s="563"/>
      <c r="L728" s="564"/>
      <c r="M728" s="563"/>
      <c r="N728" s="565"/>
      <c r="O728" s="570"/>
      <c r="P728" s="671">
        <f t="shared" si="113"/>
        <v>0</v>
      </c>
      <c r="Q728" s="63">
        <f t="shared" si="114"/>
        <v>0</v>
      </c>
      <c r="R728" s="62">
        <f t="shared" si="115"/>
        <v>0</v>
      </c>
      <c r="S728" s="66">
        <f t="shared" si="116"/>
        <v>0</v>
      </c>
      <c r="T728" s="7">
        <f>($I728='Team Results'!$L$4)+0</f>
        <v>0</v>
      </c>
      <c r="U728" s="7">
        <f t="shared" si="117"/>
        <v>0</v>
      </c>
      <c r="V728" s="7">
        <f t="shared" si="118"/>
        <v>0</v>
      </c>
      <c r="W728" s="66">
        <f t="shared" si="119"/>
        <v>0</v>
      </c>
    </row>
    <row r="729" spans="1:23" ht="15">
      <c r="A729" s="5" t="str">
        <f t="shared" si="111"/>
        <v/>
      </c>
      <c r="B729" s="5" t="str">
        <f t="shared" si="112"/>
        <v/>
      </c>
      <c r="C729" s="5">
        <v>18</v>
      </c>
      <c r="D729" s="764"/>
      <c r="F729" s="529"/>
      <c r="G729" s="539">
        <f>IF('Form - Part 1'!$D$29="Yes",1,0)</f>
        <v>0</v>
      </c>
      <c r="H729" s="527">
        <v>27</v>
      </c>
      <c r="I729" s="561"/>
      <c r="J729" s="562"/>
      <c r="K729" s="563"/>
      <c r="L729" s="564"/>
      <c r="M729" s="563"/>
      <c r="N729" s="565"/>
      <c r="O729" s="570"/>
      <c r="P729" s="671">
        <f t="shared" si="113"/>
        <v>0</v>
      </c>
      <c r="Q729" s="63">
        <f t="shared" si="114"/>
        <v>0</v>
      </c>
      <c r="R729" s="62">
        <f t="shared" si="115"/>
        <v>0</v>
      </c>
      <c r="S729" s="66">
        <f t="shared" si="116"/>
        <v>0</v>
      </c>
      <c r="T729" s="7">
        <f>($I729='Team Results'!$L$4)+0</f>
        <v>0</v>
      </c>
      <c r="U729" s="7">
        <f t="shared" si="117"/>
        <v>0</v>
      </c>
      <c r="V729" s="7">
        <f t="shared" si="118"/>
        <v>0</v>
      </c>
      <c r="W729" s="66">
        <f t="shared" si="119"/>
        <v>0</v>
      </c>
    </row>
    <row r="730" spans="1:23" ht="15">
      <c r="A730" s="5" t="str">
        <f t="shared" si="111"/>
        <v/>
      </c>
      <c r="B730" s="5" t="str">
        <f t="shared" si="112"/>
        <v/>
      </c>
      <c r="C730" s="5">
        <v>18</v>
      </c>
      <c r="D730" s="764"/>
      <c r="F730" s="529"/>
      <c r="G730" s="539">
        <f>IF('Form - Part 1'!$D$29="Yes",1,0)</f>
        <v>0</v>
      </c>
      <c r="H730" s="527">
        <v>28</v>
      </c>
      <c r="I730" s="561"/>
      <c r="J730" s="562"/>
      <c r="K730" s="563"/>
      <c r="L730" s="564"/>
      <c r="M730" s="563"/>
      <c r="N730" s="565"/>
      <c r="O730" s="570"/>
      <c r="P730" s="671">
        <f t="shared" si="113"/>
        <v>0</v>
      </c>
      <c r="Q730" s="63">
        <f t="shared" si="114"/>
        <v>0</v>
      </c>
      <c r="R730" s="62">
        <f t="shared" si="115"/>
        <v>0</v>
      </c>
      <c r="S730" s="66">
        <f t="shared" si="116"/>
        <v>0</v>
      </c>
      <c r="T730" s="7">
        <f>($I730='Team Results'!$L$4)+0</f>
        <v>0</v>
      </c>
      <c r="U730" s="7">
        <f t="shared" si="117"/>
        <v>0</v>
      </c>
      <c r="V730" s="7">
        <f t="shared" si="118"/>
        <v>0</v>
      </c>
      <c r="W730" s="66">
        <f t="shared" si="119"/>
        <v>0</v>
      </c>
    </row>
    <row r="731" spans="1:23" ht="15">
      <c r="A731" s="5" t="str">
        <f t="shared" si="111"/>
        <v/>
      </c>
      <c r="B731" s="5" t="str">
        <f t="shared" si="112"/>
        <v/>
      </c>
      <c r="C731" s="5">
        <v>18</v>
      </c>
      <c r="D731" s="764"/>
      <c r="F731" s="529"/>
      <c r="G731" s="539">
        <f>IF('Form - Part 1'!$D$29="Yes",1,0)</f>
        <v>0</v>
      </c>
      <c r="H731" s="527">
        <v>29</v>
      </c>
      <c r="I731" s="561"/>
      <c r="J731" s="562"/>
      <c r="K731" s="563"/>
      <c r="L731" s="564"/>
      <c r="M731" s="563"/>
      <c r="N731" s="565"/>
      <c r="O731" s="570"/>
      <c r="P731" s="671">
        <f t="shared" si="113"/>
        <v>0</v>
      </c>
      <c r="Q731" s="63">
        <f t="shared" si="114"/>
        <v>0</v>
      </c>
      <c r="R731" s="62">
        <f t="shared" si="115"/>
        <v>0</v>
      </c>
      <c r="S731" s="66">
        <f t="shared" si="116"/>
        <v>0</v>
      </c>
      <c r="T731" s="7">
        <f>($I731='Team Results'!$L$4)+0</f>
        <v>0</v>
      </c>
      <c r="U731" s="7">
        <f t="shared" si="117"/>
        <v>0</v>
      </c>
      <c r="V731" s="7">
        <f t="shared" si="118"/>
        <v>0</v>
      </c>
      <c r="W731" s="66">
        <f t="shared" si="119"/>
        <v>0</v>
      </c>
    </row>
    <row r="732" spans="1:23" ht="15">
      <c r="A732" s="5" t="str">
        <f t="shared" si="111"/>
        <v/>
      </c>
      <c r="B732" s="5" t="str">
        <f t="shared" si="112"/>
        <v/>
      </c>
      <c r="C732" s="5">
        <v>18</v>
      </c>
      <c r="D732" s="764"/>
      <c r="F732" s="529"/>
      <c r="G732" s="539">
        <f>IF('Form - Part 1'!$D$29="Yes",1,0)</f>
        <v>0</v>
      </c>
      <c r="H732" s="527">
        <v>30</v>
      </c>
      <c r="I732" s="561"/>
      <c r="J732" s="562"/>
      <c r="K732" s="567"/>
      <c r="L732" s="564"/>
      <c r="M732" s="563"/>
      <c r="N732" s="568"/>
      <c r="O732" s="570"/>
      <c r="P732" s="671">
        <f t="shared" si="113"/>
        <v>0</v>
      </c>
      <c r="Q732" s="63">
        <f t="shared" si="114"/>
        <v>0</v>
      </c>
      <c r="R732" s="62">
        <f t="shared" si="115"/>
        <v>0</v>
      </c>
      <c r="S732" s="66">
        <f t="shared" si="116"/>
        <v>0</v>
      </c>
      <c r="T732" s="7">
        <f>($I732='Team Results'!$L$4)+0</f>
        <v>0</v>
      </c>
      <c r="U732" s="7">
        <f t="shared" si="117"/>
        <v>0</v>
      </c>
      <c r="V732" s="7">
        <f t="shared" si="118"/>
        <v>0</v>
      </c>
      <c r="W732" s="66">
        <f t="shared" si="119"/>
        <v>0</v>
      </c>
    </row>
    <row r="733" spans="1:23" ht="15">
      <c r="A733" s="5" t="str">
        <f t="shared" si="111"/>
        <v/>
      </c>
      <c r="B733" s="5" t="str">
        <f t="shared" si="112"/>
        <v/>
      </c>
      <c r="C733" s="5">
        <v>18</v>
      </c>
      <c r="D733" s="764"/>
      <c r="F733" s="529"/>
      <c r="G733" s="539">
        <f>IF('Form - Part 1'!$D$29="Yes",1,0)</f>
        <v>0</v>
      </c>
      <c r="H733" s="527">
        <v>31</v>
      </c>
      <c r="I733" s="561"/>
      <c r="J733" s="562"/>
      <c r="K733" s="567"/>
      <c r="L733" s="564"/>
      <c r="M733" s="563"/>
      <c r="N733" s="568"/>
      <c r="O733" s="570"/>
      <c r="P733" s="671">
        <f t="shared" si="113"/>
        <v>0</v>
      </c>
      <c r="Q733" s="63">
        <f t="shared" si="114"/>
        <v>0</v>
      </c>
      <c r="R733" s="62">
        <f t="shared" si="115"/>
        <v>0</v>
      </c>
      <c r="S733" s="66">
        <f t="shared" si="116"/>
        <v>0</v>
      </c>
      <c r="T733" s="7">
        <f>($I733='Team Results'!$L$4)+0</f>
        <v>0</v>
      </c>
      <c r="U733" s="7">
        <f t="shared" si="117"/>
        <v>0</v>
      </c>
      <c r="V733" s="7">
        <f t="shared" si="118"/>
        <v>0</v>
      </c>
      <c r="W733" s="66">
        <f t="shared" si="119"/>
        <v>0</v>
      </c>
    </row>
    <row r="734" spans="1:23" ht="15">
      <c r="A734" s="5" t="str">
        <f t="shared" si="111"/>
        <v/>
      </c>
      <c r="B734" s="5" t="str">
        <f t="shared" si="112"/>
        <v/>
      </c>
      <c r="C734" s="5">
        <v>18</v>
      </c>
      <c r="D734" s="764"/>
      <c r="F734" s="529"/>
      <c r="G734" s="539">
        <f>IF('Form - Part 1'!$D$29="Yes",1,0)</f>
        <v>0</v>
      </c>
      <c r="H734" s="527">
        <v>32</v>
      </c>
      <c r="I734" s="561"/>
      <c r="J734" s="562"/>
      <c r="K734" s="567"/>
      <c r="L734" s="564"/>
      <c r="M734" s="563"/>
      <c r="N734" s="568"/>
      <c r="O734" s="570"/>
      <c r="P734" s="671">
        <f t="shared" si="113"/>
        <v>0</v>
      </c>
      <c r="Q734" s="63">
        <f t="shared" si="114"/>
        <v>0</v>
      </c>
      <c r="R734" s="62">
        <f t="shared" si="115"/>
        <v>0</v>
      </c>
      <c r="S734" s="66">
        <f t="shared" si="116"/>
        <v>0</v>
      </c>
      <c r="T734" s="7">
        <f>($I734='Team Results'!$L$4)+0</f>
        <v>0</v>
      </c>
      <c r="U734" s="7">
        <f t="shared" si="117"/>
        <v>0</v>
      </c>
      <c r="V734" s="7">
        <f t="shared" si="118"/>
        <v>0</v>
      </c>
      <c r="W734" s="66">
        <f t="shared" si="119"/>
        <v>0</v>
      </c>
    </row>
    <row r="735" spans="1:23" ht="15">
      <c r="A735" s="5" t="str">
        <f t="shared" si="111"/>
        <v/>
      </c>
      <c r="B735" s="5" t="str">
        <f t="shared" si="112"/>
        <v/>
      </c>
      <c r="C735" s="5">
        <v>18</v>
      </c>
      <c r="D735" s="764"/>
      <c r="F735" s="529"/>
      <c r="G735" s="539">
        <f>IF('Form - Part 1'!$D$29="Yes",1,0)</f>
        <v>0</v>
      </c>
      <c r="H735" s="527">
        <v>33</v>
      </c>
      <c r="I735" s="561"/>
      <c r="J735" s="562"/>
      <c r="K735" s="567"/>
      <c r="L735" s="564"/>
      <c r="M735" s="563"/>
      <c r="N735" s="568"/>
      <c r="O735" s="570"/>
      <c r="P735" s="671">
        <f t="shared" si="113"/>
        <v>0</v>
      </c>
      <c r="Q735" s="63">
        <f t="shared" si="114"/>
        <v>0</v>
      </c>
      <c r="R735" s="62">
        <f t="shared" si="115"/>
        <v>0</v>
      </c>
      <c r="S735" s="66">
        <f t="shared" si="116"/>
        <v>0</v>
      </c>
      <c r="T735" s="7">
        <f>($I735='Team Results'!$L$4)+0</f>
        <v>0</v>
      </c>
      <c r="U735" s="7">
        <f t="shared" si="117"/>
        <v>0</v>
      </c>
      <c r="V735" s="7">
        <f t="shared" si="118"/>
        <v>0</v>
      </c>
      <c r="W735" s="66">
        <f t="shared" si="119"/>
        <v>0</v>
      </c>
    </row>
    <row r="736" spans="1:23" ht="15">
      <c r="A736" s="5" t="str">
        <f t="shared" si="111"/>
        <v/>
      </c>
      <c r="B736" s="5" t="str">
        <f t="shared" si="112"/>
        <v/>
      </c>
      <c r="C736" s="5">
        <v>18</v>
      </c>
      <c r="D736" s="764"/>
      <c r="F736" s="529"/>
      <c r="G736" s="539">
        <f>IF('Form - Part 1'!$D$29="Yes",1,0)</f>
        <v>0</v>
      </c>
      <c r="H736" s="527">
        <v>34</v>
      </c>
      <c r="I736" s="561"/>
      <c r="J736" s="562"/>
      <c r="K736" s="567"/>
      <c r="L736" s="564"/>
      <c r="M736" s="563"/>
      <c r="N736" s="568"/>
      <c r="O736" s="570"/>
      <c r="P736" s="671">
        <f t="shared" si="113"/>
        <v>0</v>
      </c>
      <c r="Q736" s="63">
        <f t="shared" si="114"/>
        <v>0</v>
      </c>
      <c r="R736" s="62">
        <f t="shared" si="115"/>
        <v>0</v>
      </c>
      <c r="S736" s="66">
        <f t="shared" si="116"/>
        <v>0</v>
      </c>
      <c r="T736" s="7">
        <f>($I736='Team Results'!$L$4)+0</f>
        <v>0</v>
      </c>
      <c r="U736" s="7">
        <f t="shared" si="117"/>
        <v>0</v>
      </c>
      <c r="V736" s="7">
        <f t="shared" si="118"/>
        <v>0</v>
      </c>
      <c r="W736" s="66">
        <f t="shared" si="119"/>
        <v>0</v>
      </c>
    </row>
    <row r="737" spans="1:52" ht="15">
      <c r="A737" s="5" t="str">
        <f t="shared" si="111"/>
        <v/>
      </c>
      <c r="B737" s="5" t="str">
        <f t="shared" si="112"/>
        <v/>
      </c>
      <c r="C737" s="5">
        <v>18</v>
      </c>
      <c r="D737" s="764"/>
      <c r="F737" s="529"/>
      <c r="G737" s="539">
        <f>IF('Form - Part 1'!$D$29="Yes",1,0)</f>
        <v>0</v>
      </c>
      <c r="H737" s="527">
        <v>35</v>
      </c>
      <c r="I737" s="561"/>
      <c r="J737" s="562"/>
      <c r="K737" s="567"/>
      <c r="L737" s="564"/>
      <c r="M737" s="563"/>
      <c r="N737" s="568"/>
      <c r="O737" s="570"/>
      <c r="P737" s="671">
        <f t="shared" si="113"/>
        <v>0</v>
      </c>
      <c r="Q737" s="63">
        <f t="shared" si="114"/>
        <v>0</v>
      </c>
      <c r="R737" s="62">
        <f t="shared" si="115"/>
        <v>0</v>
      </c>
      <c r="S737" s="66">
        <f t="shared" si="116"/>
        <v>0</v>
      </c>
      <c r="T737" s="7">
        <f>($I737='Team Results'!$L$4)+0</f>
        <v>0</v>
      </c>
      <c r="U737" s="7">
        <f t="shared" si="117"/>
        <v>0</v>
      </c>
      <c r="V737" s="7">
        <f t="shared" si="118"/>
        <v>0</v>
      </c>
      <c r="W737" s="66">
        <f t="shared" si="119"/>
        <v>0</v>
      </c>
    </row>
    <row r="738" spans="1:52" ht="15">
      <c r="A738" s="5" t="str">
        <f t="shared" si="111"/>
        <v/>
      </c>
      <c r="B738" s="5" t="str">
        <f t="shared" si="112"/>
        <v/>
      </c>
      <c r="C738" s="5">
        <v>18</v>
      </c>
      <c r="D738" s="764"/>
      <c r="F738" s="529"/>
      <c r="G738" s="539">
        <f>IF('Form - Part 1'!$D$29="Yes",1,0)</f>
        <v>0</v>
      </c>
      <c r="H738" s="527">
        <v>36</v>
      </c>
      <c r="I738" s="561"/>
      <c r="J738" s="562"/>
      <c r="K738" s="567"/>
      <c r="L738" s="564"/>
      <c r="M738" s="563"/>
      <c r="N738" s="568"/>
      <c r="O738" s="570"/>
      <c r="P738" s="671">
        <f t="shared" si="113"/>
        <v>0</v>
      </c>
      <c r="Q738" s="63">
        <f t="shared" si="114"/>
        <v>0</v>
      </c>
      <c r="R738" s="62">
        <f t="shared" si="115"/>
        <v>0</v>
      </c>
      <c r="S738" s="66">
        <f t="shared" si="116"/>
        <v>0</v>
      </c>
      <c r="T738" s="7">
        <f>($I738='Team Results'!$L$4)+0</f>
        <v>0</v>
      </c>
      <c r="U738" s="7">
        <f t="shared" si="117"/>
        <v>0</v>
      </c>
      <c r="V738" s="7">
        <f t="shared" si="118"/>
        <v>0</v>
      </c>
      <c r="W738" s="66">
        <f t="shared" si="119"/>
        <v>0</v>
      </c>
    </row>
    <row r="739" spans="1:52" ht="15">
      <c r="A739" s="5" t="str">
        <f t="shared" si="111"/>
        <v/>
      </c>
      <c r="B739" s="5" t="str">
        <f t="shared" si="112"/>
        <v/>
      </c>
      <c r="C739" s="5">
        <v>18</v>
      </c>
      <c r="D739" s="764"/>
      <c r="F739" s="529"/>
      <c r="G739" s="539">
        <f>IF('Form - Part 1'!$D$29="Yes",1,0)</f>
        <v>0</v>
      </c>
      <c r="H739" s="527">
        <v>37</v>
      </c>
      <c r="I739" s="561"/>
      <c r="J739" s="562"/>
      <c r="K739" s="567"/>
      <c r="L739" s="564"/>
      <c r="M739" s="563"/>
      <c r="N739" s="568"/>
      <c r="O739" s="570"/>
      <c r="P739" s="671">
        <f t="shared" si="113"/>
        <v>0</v>
      </c>
      <c r="Q739" s="63">
        <f t="shared" si="114"/>
        <v>0</v>
      </c>
      <c r="R739" s="62">
        <f t="shared" si="115"/>
        <v>0</v>
      </c>
      <c r="S739" s="66">
        <f t="shared" si="116"/>
        <v>0</v>
      </c>
      <c r="T739" s="7">
        <f>($I739='Team Results'!$L$4)+0</f>
        <v>0</v>
      </c>
      <c r="U739" s="7">
        <f t="shared" si="117"/>
        <v>0</v>
      </c>
      <c r="V739" s="7">
        <f t="shared" si="118"/>
        <v>0</v>
      </c>
      <c r="W739" s="66">
        <f t="shared" si="119"/>
        <v>0</v>
      </c>
    </row>
    <row r="740" spans="1:52" ht="15">
      <c r="A740" s="5" t="str">
        <f t="shared" si="111"/>
        <v/>
      </c>
      <c r="B740" s="5" t="str">
        <f t="shared" si="112"/>
        <v/>
      </c>
      <c r="C740" s="5">
        <v>18</v>
      </c>
      <c r="D740" s="764"/>
      <c r="F740" s="529"/>
      <c r="G740" s="539">
        <f>IF('Form - Part 1'!$D$29="Yes",1,0)</f>
        <v>0</v>
      </c>
      <c r="H740" s="527">
        <v>38</v>
      </c>
      <c r="I740" s="561"/>
      <c r="J740" s="562"/>
      <c r="K740" s="567"/>
      <c r="L740" s="564"/>
      <c r="M740" s="563"/>
      <c r="N740" s="568"/>
      <c r="O740" s="570"/>
      <c r="P740" s="671">
        <f t="shared" si="113"/>
        <v>0</v>
      </c>
      <c r="Q740" s="63">
        <f t="shared" si="114"/>
        <v>0</v>
      </c>
      <c r="R740" s="62">
        <f t="shared" si="115"/>
        <v>0</v>
      </c>
      <c r="S740" s="66">
        <f t="shared" si="116"/>
        <v>0</v>
      </c>
      <c r="T740" s="7">
        <f>($I740='Team Results'!$L$4)+0</f>
        <v>0</v>
      </c>
      <c r="U740" s="7">
        <f t="shared" si="117"/>
        <v>0</v>
      </c>
      <c r="V740" s="7">
        <f t="shared" si="118"/>
        <v>0</v>
      </c>
      <c r="W740" s="66">
        <f t="shared" si="119"/>
        <v>0</v>
      </c>
    </row>
    <row r="741" spans="1:52" ht="15">
      <c r="A741" s="5" t="str">
        <f t="shared" si="111"/>
        <v/>
      </c>
      <c r="B741" s="5" t="str">
        <f t="shared" si="112"/>
        <v/>
      </c>
      <c r="C741" s="5">
        <v>18</v>
      </c>
      <c r="D741" s="764"/>
      <c r="F741" s="529"/>
      <c r="G741" s="539">
        <f>IF('Form - Part 1'!$D$29="Yes",1,0)</f>
        <v>0</v>
      </c>
      <c r="H741" s="527">
        <v>39</v>
      </c>
      <c r="I741" s="561"/>
      <c r="J741" s="562"/>
      <c r="K741" s="563"/>
      <c r="L741" s="564"/>
      <c r="M741" s="563"/>
      <c r="N741" s="565"/>
      <c r="O741" s="570"/>
      <c r="P741" s="671">
        <f t="shared" si="113"/>
        <v>0</v>
      </c>
      <c r="Q741" s="63">
        <f t="shared" si="114"/>
        <v>0</v>
      </c>
      <c r="R741" s="62">
        <f t="shared" si="115"/>
        <v>0</v>
      </c>
      <c r="S741" s="66">
        <f t="shared" si="116"/>
        <v>0</v>
      </c>
      <c r="T741" s="7">
        <f>($I741='Team Results'!$L$4)+0</f>
        <v>0</v>
      </c>
      <c r="U741" s="7">
        <f t="shared" si="117"/>
        <v>0</v>
      </c>
      <c r="V741" s="7">
        <f t="shared" si="118"/>
        <v>0</v>
      </c>
      <c r="W741" s="66">
        <f t="shared" si="119"/>
        <v>0</v>
      </c>
    </row>
    <row r="742" spans="1:52" s="5" customFormat="1" ht="15">
      <c r="A742" s="5" t="str">
        <f t="shared" si="111"/>
        <v/>
      </c>
      <c r="B742" s="5" t="str">
        <f t="shared" si="112"/>
        <v/>
      </c>
      <c r="C742" s="5">
        <v>18</v>
      </c>
      <c r="D742" s="765"/>
      <c r="E742" s="536"/>
      <c r="F742" s="529"/>
      <c r="G742" s="539">
        <f>IF('Form - Part 1'!$D$29="Yes",1,0)</f>
        <v>0</v>
      </c>
      <c r="H742" s="537">
        <v>40</v>
      </c>
      <c r="I742" s="579"/>
      <c r="J742" s="580"/>
      <c r="K742" s="583"/>
      <c r="L742" s="582"/>
      <c r="M742" s="583"/>
      <c r="N742" s="584"/>
      <c r="O742" s="585"/>
      <c r="P742" s="671">
        <f t="shared" si="113"/>
        <v>0</v>
      </c>
      <c r="Q742" s="63">
        <f t="shared" si="114"/>
        <v>0</v>
      </c>
      <c r="R742" s="62">
        <f t="shared" si="115"/>
        <v>0</v>
      </c>
      <c r="S742" s="66">
        <f t="shared" si="116"/>
        <v>0</v>
      </c>
      <c r="T742" s="7">
        <f>($I742='Team Results'!$L$4)+0</f>
        <v>0</v>
      </c>
      <c r="U742" s="7">
        <f t="shared" si="117"/>
        <v>0</v>
      </c>
      <c r="V742" s="7">
        <f t="shared" si="118"/>
        <v>0</v>
      </c>
      <c r="W742" s="66">
        <f t="shared" si="119"/>
        <v>0</v>
      </c>
      <c r="X742" s="62"/>
      <c r="Y742" s="62"/>
      <c r="Z742" s="62"/>
      <c r="AA742" s="62"/>
      <c r="AB742" s="62"/>
      <c r="AC742" s="62"/>
      <c r="AD742" s="62"/>
      <c r="AE742" s="62"/>
      <c r="AF742" s="62"/>
      <c r="AG742" s="62"/>
      <c r="AH742" s="62"/>
      <c r="AI742" s="62"/>
      <c r="AJ742" s="62"/>
      <c r="AK742" s="62"/>
      <c r="AL742" s="62"/>
      <c r="AM742" s="62"/>
      <c r="AN742" s="62"/>
      <c r="AO742" s="62"/>
      <c r="AP742" s="62"/>
      <c r="AQ742" s="62"/>
      <c r="AR742" s="62"/>
      <c r="AS742" s="62"/>
      <c r="AT742" s="62"/>
      <c r="AU742" s="62"/>
      <c r="AV742" s="62"/>
      <c r="AW742" s="62"/>
      <c r="AX742" s="62"/>
      <c r="AY742" s="62"/>
      <c r="AZ742" s="62"/>
    </row>
    <row r="743" spans="1:52" s="241" customFormat="1">
      <c r="D743" s="298"/>
      <c r="E743" s="299"/>
      <c r="F743" s="300"/>
      <c r="G743" s="300"/>
      <c r="I743" s="242"/>
      <c r="J743" s="242"/>
      <c r="K743" s="242"/>
      <c r="L743" s="242"/>
      <c r="M743" s="242"/>
      <c r="N743" s="242"/>
      <c r="O743" s="243"/>
      <c r="P743" s="671">
        <f t="shared" si="113"/>
        <v>0</v>
      </c>
      <c r="Q743" s="63">
        <f t="shared" si="114"/>
        <v>0</v>
      </c>
      <c r="R743" s="62">
        <f t="shared" si="115"/>
        <v>0</v>
      </c>
      <c r="S743" s="66">
        <f t="shared" si="116"/>
        <v>0</v>
      </c>
      <c r="T743" s="7">
        <f>($I743='Team Results'!$L$4)+0</f>
        <v>0</v>
      </c>
      <c r="U743" s="7">
        <f t="shared" si="117"/>
        <v>0</v>
      </c>
      <c r="V743" s="7">
        <f t="shared" si="118"/>
        <v>0</v>
      </c>
      <c r="W743" s="66">
        <f t="shared" si="119"/>
        <v>0</v>
      </c>
    </row>
    <row r="744" spans="1:52" ht="15">
      <c r="A744" s="5" t="str">
        <f>IF(ISERROR(MONTH($E$744)),"",MONTH($E$744))</f>
        <v/>
      </c>
      <c r="B744" s="5" t="str">
        <f>IF(ISERROR(WEEKNUM($E$744)),"",WEEKNUM($E$744))</f>
        <v/>
      </c>
      <c r="C744" s="5">
        <v>19</v>
      </c>
      <c r="D744" s="763">
        <v>19</v>
      </c>
      <c r="E744" s="538" t="str">
        <f>IF(ISBLANK('Form - Part 1'!B30),"",'Form - Part 1'!B30)</f>
        <v/>
      </c>
      <c r="F744" s="539" t="str">
        <f>IF(ISBLANK('Form - Part 1'!C30),"0",'Form - Part 1'!C30)</f>
        <v>0</v>
      </c>
      <c r="G744" s="539">
        <f>IF('Form - Part 1'!$D$30="Yes",1,0)</f>
        <v>0</v>
      </c>
      <c r="H744" s="540">
        <v>1</v>
      </c>
      <c r="I744" s="586"/>
      <c r="J744" s="587"/>
      <c r="K744" s="588"/>
      <c r="L744" s="589"/>
      <c r="M744" s="588"/>
      <c r="N744" s="590"/>
      <c r="O744" s="591"/>
      <c r="P744" s="671">
        <f t="shared" si="113"/>
        <v>0</v>
      </c>
      <c r="Q744" s="63">
        <f t="shared" si="114"/>
        <v>0</v>
      </c>
      <c r="R744" s="62">
        <f t="shared" si="115"/>
        <v>0</v>
      </c>
      <c r="S744" s="66">
        <f t="shared" si="116"/>
        <v>0</v>
      </c>
      <c r="T744" s="7">
        <f>($I744='Team Results'!$L$4)+0</f>
        <v>0</v>
      </c>
      <c r="U744" s="7">
        <f t="shared" si="117"/>
        <v>0</v>
      </c>
      <c r="V744" s="7">
        <f t="shared" si="118"/>
        <v>0</v>
      </c>
      <c r="W744" s="66">
        <f t="shared" si="119"/>
        <v>0</v>
      </c>
    </row>
    <row r="745" spans="1:52" ht="15">
      <c r="A745" s="5" t="str">
        <f t="shared" ref="A745:A783" si="120">IF(ISERROR(MONTH($E$744)),"",MONTH($E$744))</f>
        <v/>
      </c>
      <c r="B745" s="5" t="str">
        <f t="shared" ref="B745:B783" si="121">IF(ISERROR(WEEKNUM($E$744)),"",WEEKNUM($E$744))</f>
        <v/>
      </c>
      <c r="C745" s="5">
        <v>19</v>
      </c>
      <c r="D745" s="764"/>
      <c r="F745" s="529"/>
      <c r="G745" s="539">
        <f>IF('Form - Part 1'!$D$30="Yes",1,0)</f>
        <v>0</v>
      </c>
      <c r="H745" s="527">
        <v>2</v>
      </c>
      <c r="I745" s="561"/>
      <c r="J745" s="562"/>
      <c r="K745" s="567"/>
      <c r="L745" s="564"/>
      <c r="M745" s="563"/>
      <c r="N745" s="568"/>
      <c r="O745" s="570"/>
      <c r="P745" s="671">
        <f t="shared" si="113"/>
        <v>0</v>
      </c>
      <c r="Q745" s="63">
        <f t="shared" si="114"/>
        <v>0</v>
      </c>
      <c r="R745" s="62">
        <f t="shared" si="115"/>
        <v>0</v>
      </c>
      <c r="S745" s="66">
        <f t="shared" si="116"/>
        <v>0</v>
      </c>
      <c r="T745" s="7">
        <f>($I745='Team Results'!$L$4)+0</f>
        <v>0</v>
      </c>
      <c r="U745" s="7">
        <f t="shared" si="117"/>
        <v>0</v>
      </c>
      <c r="V745" s="7">
        <f t="shared" si="118"/>
        <v>0</v>
      </c>
      <c r="W745" s="66">
        <f t="shared" si="119"/>
        <v>0</v>
      </c>
    </row>
    <row r="746" spans="1:52" ht="15">
      <c r="A746" s="5" t="str">
        <f t="shared" si="120"/>
        <v/>
      </c>
      <c r="B746" s="5" t="str">
        <f t="shared" si="121"/>
        <v/>
      </c>
      <c r="C746" s="5">
        <v>19</v>
      </c>
      <c r="D746" s="764"/>
      <c r="F746" s="529"/>
      <c r="G746" s="539">
        <f>IF('Form - Part 1'!$D$30="Yes",1,0)</f>
        <v>0</v>
      </c>
      <c r="H746" s="527">
        <v>3</v>
      </c>
      <c r="I746" s="561"/>
      <c r="J746" s="562"/>
      <c r="K746" s="567"/>
      <c r="L746" s="564"/>
      <c r="M746" s="563"/>
      <c r="N746" s="568"/>
      <c r="O746" s="570"/>
      <c r="P746" s="671">
        <f t="shared" si="113"/>
        <v>0</v>
      </c>
      <c r="Q746" s="63">
        <f t="shared" si="114"/>
        <v>0</v>
      </c>
      <c r="R746" s="62">
        <f t="shared" si="115"/>
        <v>0</v>
      </c>
      <c r="S746" s="66">
        <f t="shared" si="116"/>
        <v>0</v>
      </c>
      <c r="T746" s="7">
        <f>($I746='Team Results'!$L$4)+0</f>
        <v>0</v>
      </c>
      <c r="U746" s="7">
        <f t="shared" si="117"/>
        <v>0</v>
      </c>
      <c r="V746" s="7">
        <f t="shared" si="118"/>
        <v>0</v>
      </c>
      <c r="W746" s="66">
        <f t="shared" si="119"/>
        <v>0</v>
      </c>
    </row>
    <row r="747" spans="1:52" ht="15">
      <c r="A747" s="5" t="str">
        <f t="shared" si="120"/>
        <v/>
      </c>
      <c r="B747" s="5" t="str">
        <f t="shared" si="121"/>
        <v/>
      </c>
      <c r="C747" s="5">
        <v>19</v>
      </c>
      <c r="D747" s="764"/>
      <c r="F747" s="529"/>
      <c r="G747" s="539">
        <f>IF('Form - Part 1'!$D$30="Yes",1,0)</f>
        <v>0</v>
      </c>
      <c r="H747" s="527">
        <v>4</v>
      </c>
      <c r="I747" s="561"/>
      <c r="J747" s="562"/>
      <c r="K747" s="563"/>
      <c r="L747" s="564"/>
      <c r="M747" s="563"/>
      <c r="N747" s="565"/>
      <c r="O747" s="570"/>
      <c r="P747" s="671">
        <f t="shared" si="113"/>
        <v>0</v>
      </c>
      <c r="Q747" s="63">
        <f t="shared" si="114"/>
        <v>0</v>
      </c>
      <c r="R747" s="62">
        <f t="shared" si="115"/>
        <v>0</v>
      </c>
      <c r="S747" s="66">
        <f t="shared" si="116"/>
        <v>0</v>
      </c>
      <c r="T747" s="7">
        <f>($I747='Team Results'!$L$4)+0</f>
        <v>0</v>
      </c>
      <c r="U747" s="7">
        <f t="shared" si="117"/>
        <v>0</v>
      </c>
      <c r="V747" s="7">
        <f t="shared" si="118"/>
        <v>0</v>
      </c>
      <c r="W747" s="66">
        <f t="shared" si="119"/>
        <v>0</v>
      </c>
    </row>
    <row r="748" spans="1:52" ht="15">
      <c r="A748" s="5" t="str">
        <f t="shared" si="120"/>
        <v/>
      </c>
      <c r="B748" s="5" t="str">
        <f t="shared" si="121"/>
        <v/>
      </c>
      <c r="C748" s="5">
        <v>19</v>
      </c>
      <c r="D748" s="764"/>
      <c r="F748" s="529"/>
      <c r="G748" s="539">
        <f>IF('Form - Part 1'!$D$30="Yes",1,0)</f>
        <v>0</v>
      </c>
      <c r="H748" s="527">
        <v>5</v>
      </c>
      <c r="I748" s="561"/>
      <c r="J748" s="562"/>
      <c r="K748" s="563"/>
      <c r="L748" s="564"/>
      <c r="M748" s="563"/>
      <c r="N748" s="565"/>
      <c r="O748" s="570"/>
      <c r="P748" s="671">
        <f t="shared" si="113"/>
        <v>0</v>
      </c>
      <c r="Q748" s="63">
        <f t="shared" si="114"/>
        <v>0</v>
      </c>
      <c r="R748" s="62">
        <f t="shared" si="115"/>
        <v>0</v>
      </c>
      <c r="S748" s="66">
        <f t="shared" si="116"/>
        <v>0</v>
      </c>
      <c r="T748" s="7">
        <f>($I748='Team Results'!$L$4)+0</f>
        <v>0</v>
      </c>
      <c r="U748" s="7">
        <f t="shared" si="117"/>
        <v>0</v>
      </c>
      <c r="V748" s="7">
        <f t="shared" si="118"/>
        <v>0</v>
      </c>
      <c r="W748" s="66">
        <f t="shared" si="119"/>
        <v>0</v>
      </c>
    </row>
    <row r="749" spans="1:52" ht="15">
      <c r="A749" s="5" t="str">
        <f t="shared" si="120"/>
        <v/>
      </c>
      <c r="B749" s="5" t="str">
        <f t="shared" si="121"/>
        <v/>
      </c>
      <c r="C749" s="5">
        <v>19</v>
      </c>
      <c r="D749" s="764"/>
      <c r="F749" s="529"/>
      <c r="G749" s="539">
        <f>IF('Form - Part 1'!$D$30="Yes",1,0)</f>
        <v>0</v>
      </c>
      <c r="H749" s="527">
        <v>6</v>
      </c>
      <c r="I749" s="561"/>
      <c r="J749" s="562"/>
      <c r="K749" s="563"/>
      <c r="L749" s="564"/>
      <c r="M749" s="563"/>
      <c r="N749" s="565"/>
      <c r="O749" s="570"/>
      <c r="P749" s="671">
        <f t="shared" si="113"/>
        <v>0</v>
      </c>
      <c r="Q749" s="63">
        <f t="shared" si="114"/>
        <v>0</v>
      </c>
      <c r="R749" s="62">
        <f t="shared" si="115"/>
        <v>0</v>
      </c>
      <c r="S749" s="66">
        <f t="shared" si="116"/>
        <v>0</v>
      </c>
      <c r="T749" s="7">
        <f>($I749='Team Results'!$L$4)+0</f>
        <v>0</v>
      </c>
      <c r="U749" s="7">
        <f t="shared" si="117"/>
        <v>0</v>
      </c>
      <c r="V749" s="7">
        <f t="shared" si="118"/>
        <v>0</v>
      </c>
      <c r="W749" s="66">
        <f t="shared" si="119"/>
        <v>0</v>
      </c>
    </row>
    <row r="750" spans="1:52" ht="15">
      <c r="A750" s="5" t="str">
        <f t="shared" si="120"/>
        <v/>
      </c>
      <c r="B750" s="5" t="str">
        <f t="shared" si="121"/>
        <v/>
      </c>
      <c r="C750" s="5">
        <v>19</v>
      </c>
      <c r="D750" s="764"/>
      <c r="F750" s="529"/>
      <c r="G750" s="539">
        <f>IF('Form - Part 1'!$D$30="Yes",1,0)</f>
        <v>0</v>
      </c>
      <c r="H750" s="527">
        <v>7</v>
      </c>
      <c r="I750" s="561"/>
      <c r="J750" s="562"/>
      <c r="K750" s="567"/>
      <c r="L750" s="564"/>
      <c r="M750" s="563"/>
      <c r="N750" s="568"/>
      <c r="O750" s="570"/>
      <c r="P750" s="671">
        <f t="shared" si="113"/>
        <v>0</v>
      </c>
      <c r="Q750" s="63">
        <f t="shared" si="114"/>
        <v>0</v>
      </c>
      <c r="R750" s="62">
        <f t="shared" si="115"/>
        <v>0</v>
      </c>
      <c r="S750" s="66">
        <f t="shared" si="116"/>
        <v>0</v>
      </c>
      <c r="T750" s="7">
        <f>($I750='Team Results'!$L$4)+0</f>
        <v>0</v>
      </c>
      <c r="U750" s="7">
        <f t="shared" si="117"/>
        <v>0</v>
      </c>
      <c r="V750" s="7">
        <f t="shared" si="118"/>
        <v>0</v>
      </c>
      <c r="W750" s="66">
        <f t="shared" si="119"/>
        <v>0</v>
      </c>
    </row>
    <row r="751" spans="1:52" ht="15">
      <c r="A751" s="5" t="str">
        <f t="shared" si="120"/>
        <v/>
      </c>
      <c r="B751" s="5" t="str">
        <f t="shared" si="121"/>
        <v/>
      </c>
      <c r="C751" s="5">
        <v>19</v>
      </c>
      <c r="D751" s="764"/>
      <c r="F751" s="529"/>
      <c r="G751" s="539">
        <f>IF('Form - Part 1'!$D$30="Yes",1,0)</f>
        <v>0</v>
      </c>
      <c r="H751" s="527">
        <v>8</v>
      </c>
      <c r="I751" s="561"/>
      <c r="J751" s="562"/>
      <c r="K751" s="567"/>
      <c r="L751" s="564"/>
      <c r="M751" s="563"/>
      <c r="N751" s="568"/>
      <c r="O751" s="570"/>
      <c r="P751" s="671">
        <f t="shared" si="113"/>
        <v>0</v>
      </c>
      <c r="Q751" s="63">
        <f t="shared" si="114"/>
        <v>0</v>
      </c>
      <c r="R751" s="62">
        <f t="shared" si="115"/>
        <v>0</v>
      </c>
      <c r="S751" s="66">
        <f t="shared" si="116"/>
        <v>0</v>
      </c>
      <c r="T751" s="7">
        <f>($I751='Team Results'!$L$4)+0</f>
        <v>0</v>
      </c>
      <c r="U751" s="7">
        <f t="shared" si="117"/>
        <v>0</v>
      </c>
      <c r="V751" s="7">
        <f t="shared" si="118"/>
        <v>0</v>
      </c>
      <c r="W751" s="66">
        <f t="shared" si="119"/>
        <v>0</v>
      </c>
    </row>
    <row r="752" spans="1:52" ht="15">
      <c r="A752" s="5" t="str">
        <f t="shared" si="120"/>
        <v/>
      </c>
      <c r="B752" s="5" t="str">
        <f t="shared" si="121"/>
        <v/>
      </c>
      <c r="C752" s="5">
        <v>19</v>
      </c>
      <c r="D752" s="764"/>
      <c r="F752" s="529"/>
      <c r="G752" s="539">
        <f>IF('Form - Part 1'!$D$30="Yes",1,0)</f>
        <v>0</v>
      </c>
      <c r="H752" s="527">
        <v>9</v>
      </c>
      <c r="I752" s="561"/>
      <c r="J752" s="562"/>
      <c r="K752" s="563"/>
      <c r="L752" s="564"/>
      <c r="M752" s="563"/>
      <c r="N752" s="565"/>
      <c r="O752" s="570"/>
      <c r="P752" s="671">
        <f t="shared" si="113"/>
        <v>0</v>
      </c>
      <c r="Q752" s="63">
        <f t="shared" si="114"/>
        <v>0</v>
      </c>
      <c r="R752" s="62">
        <f t="shared" si="115"/>
        <v>0</v>
      </c>
      <c r="S752" s="66">
        <f t="shared" si="116"/>
        <v>0</v>
      </c>
      <c r="T752" s="7">
        <f>($I752='Team Results'!$L$4)+0</f>
        <v>0</v>
      </c>
      <c r="U752" s="7">
        <f t="shared" si="117"/>
        <v>0</v>
      </c>
      <c r="V752" s="7">
        <f t="shared" si="118"/>
        <v>0</v>
      </c>
      <c r="W752" s="66">
        <f t="shared" si="119"/>
        <v>0</v>
      </c>
    </row>
    <row r="753" spans="1:23" ht="15">
      <c r="A753" s="5" t="str">
        <f t="shared" si="120"/>
        <v/>
      </c>
      <c r="B753" s="5" t="str">
        <f t="shared" si="121"/>
        <v/>
      </c>
      <c r="C753" s="5">
        <v>19</v>
      </c>
      <c r="D753" s="764"/>
      <c r="F753" s="529"/>
      <c r="G753" s="539">
        <f>IF('Form - Part 1'!$D$30="Yes",1,0)</f>
        <v>0</v>
      </c>
      <c r="H753" s="527">
        <v>10</v>
      </c>
      <c r="I753" s="561"/>
      <c r="J753" s="562"/>
      <c r="K753" s="567"/>
      <c r="L753" s="564"/>
      <c r="M753" s="563"/>
      <c r="N753" s="568"/>
      <c r="O753" s="570"/>
      <c r="P753" s="671">
        <f t="shared" si="113"/>
        <v>0</v>
      </c>
      <c r="Q753" s="63">
        <f t="shared" si="114"/>
        <v>0</v>
      </c>
      <c r="R753" s="62">
        <f t="shared" si="115"/>
        <v>0</v>
      </c>
      <c r="S753" s="66">
        <f t="shared" si="116"/>
        <v>0</v>
      </c>
      <c r="T753" s="7">
        <f>($I753='Team Results'!$L$4)+0</f>
        <v>0</v>
      </c>
      <c r="U753" s="7">
        <f t="shared" si="117"/>
        <v>0</v>
      </c>
      <c r="V753" s="7">
        <f t="shared" si="118"/>
        <v>0</v>
      </c>
      <c r="W753" s="66">
        <f t="shared" si="119"/>
        <v>0</v>
      </c>
    </row>
    <row r="754" spans="1:23" ht="15">
      <c r="A754" s="5" t="str">
        <f t="shared" si="120"/>
        <v/>
      </c>
      <c r="B754" s="5" t="str">
        <f t="shared" si="121"/>
        <v/>
      </c>
      <c r="C754" s="5">
        <v>19</v>
      </c>
      <c r="D754" s="764"/>
      <c r="F754" s="529"/>
      <c r="G754" s="539">
        <f>IF('Form - Part 1'!$D$30="Yes",1,0)</f>
        <v>0</v>
      </c>
      <c r="H754" s="527">
        <v>11</v>
      </c>
      <c r="I754" s="561"/>
      <c r="J754" s="562"/>
      <c r="K754" s="563"/>
      <c r="L754" s="564"/>
      <c r="M754" s="563"/>
      <c r="N754" s="565"/>
      <c r="O754" s="570"/>
      <c r="P754" s="671">
        <f t="shared" si="113"/>
        <v>0</v>
      </c>
      <c r="Q754" s="63">
        <f t="shared" si="114"/>
        <v>0</v>
      </c>
      <c r="R754" s="62">
        <f t="shared" si="115"/>
        <v>0</v>
      </c>
      <c r="S754" s="66">
        <f t="shared" si="116"/>
        <v>0</v>
      </c>
      <c r="T754" s="7">
        <f>($I754='Team Results'!$L$4)+0</f>
        <v>0</v>
      </c>
      <c r="U754" s="7">
        <f t="shared" si="117"/>
        <v>0</v>
      </c>
      <c r="V754" s="7">
        <f t="shared" si="118"/>
        <v>0</v>
      </c>
      <c r="W754" s="66">
        <f t="shared" si="119"/>
        <v>0</v>
      </c>
    </row>
    <row r="755" spans="1:23" ht="15">
      <c r="A755" s="5" t="str">
        <f t="shared" si="120"/>
        <v/>
      </c>
      <c r="B755" s="5" t="str">
        <f t="shared" si="121"/>
        <v/>
      </c>
      <c r="C755" s="5">
        <v>19</v>
      </c>
      <c r="D755" s="764"/>
      <c r="F755" s="529"/>
      <c r="G755" s="539">
        <f>IF('Form - Part 1'!$D$30="Yes",1,0)</f>
        <v>0</v>
      </c>
      <c r="H755" s="527">
        <v>12</v>
      </c>
      <c r="I755" s="561"/>
      <c r="J755" s="562"/>
      <c r="K755" s="567"/>
      <c r="L755" s="564"/>
      <c r="M755" s="563"/>
      <c r="N755" s="568"/>
      <c r="O755" s="570"/>
      <c r="P755" s="671">
        <f t="shared" si="113"/>
        <v>0</v>
      </c>
      <c r="Q755" s="63">
        <f t="shared" si="114"/>
        <v>0</v>
      </c>
      <c r="R755" s="62">
        <f t="shared" si="115"/>
        <v>0</v>
      </c>
      <c r="S755" s="66">
        <f t="shared" si="116"/>
        <v>0</v>
      </c>
      <c r="T755" s="7">
        <f>($I755='Team Results'!$L$4)+0</f>
        <v>0</v>
      </c>
      <c r="U755" s="7">
        <f t="shared" si="117"/>
        <v>0</v>
      </c>
      <c r="V755" s="7">
        <f t="shared" si="118"/>
        <v>0</v>
      </c>
      <c r="W755" s="66">
        <f t="shared" si="119"/>
        <v>0</v>
      </c>
    </row>
    <row r="756" spans="1:23" ht="15">
      <c r="A756" s="5" t="str">
        <f t="shared" si="120"/>
        <v/>
      </c>
      <c r="B756" s="5" t="str">
        <f t="shared" si="121"/>
        <v/>
      </c>
      <c r="C756" s="5">
        <v>19</v>
      </c>
      <c r="D756" s="764"/>
      <c r="F756" s="529"/>
      <c r="G756" s="539">
        <f>IF('Form - Part 1'!$D$30="Yes",1,0)</f>
        <v>0</v>
      </c>
      <c r="H756" s="527">
        <v>13</v>
      </c>
      <c r="I756" s="561"/>
      <c r="J756" s="562"/>
      <c r="K756" s="567"/>
      <c r="L756" s="564"/>
      <c r="M756" s="563"/>
      <c r="N756" s="568"/>
      <c r="O756" s="570"/>
      <c r="P756" s="671">
        <f t="shared" si="113"/>
        <v>0</v>
      </c>
      <c r="Q756" s="63">
        <f t="shared" si="114"/>
        <v>0</v>
      </c>
      <c r="R756" s="62">
        <f t="shared" si="115"/>
        <v>0</v>
      </c>
      <c r="S756" s="66">
        <f t="shared" si="116"/>
        <v>0</v>
      </c>
      <c r="T756" s="7">
        <f>($I756='Team Results'!$L$4)+0</f>
        <v>0</v>
      </c>
      <c r="U756" s="7">
        <f t="shared" si="117"/>
        <v>0</v>
      </c>
      <c r="V756" s="7">
        <f t="shared" si="118"/>
        <v>0</v>
      </c>
      <c r="W756" s="66">
        <f t="shared" si="119"/>
        <v>0</v>
      </c>
    </row>
    <row r="757" spans="1:23" ht="15">
      <c r="A757" s="5" t="str">
        <f t="shared" si="120"/>
        <v/>
      </c>
      <c r="B757" s="5" t="str">
        <f t="shared" si="121"/>
        <v/>
      </c>
      <c r="C757" s="5">
        <v>19</v>
      </c>
      <c r="D757" s="764"/>
      <c r="F757" s="529"/>
      <c r="G757" s="539">
        <f>IF('Form - Part 1'!$D$30="Yes",1,0)</f>
        <v>0</v>
      </c>
      <c r="H757" s="527">
        <v>14</v>
      </c>
      <c r="I757" s="561"/>
      <c r="J757" s="562"/>
      <c r="K757" s="563"/>
      <c r="L757" s="564"/>
      <c r="M757" s="563"/>
      <c r="N757" s="565"/>
      <c r="O757" s="570"/>
      <c r="P757" s="671">
        <f t="shared" si="113"/>
        <v>0</v>
      </c>
      <c r="Q757" s="63">
        <f t="shared" si="114"/>
        <v>0</v>
      </c>
      <c r="R757" s="62">
        <f t="shared" si="115"/>
        <v>0</v>
      </c>
      <c r="S757" s="66">
        <f t="shared" si="116"/>
        <v>0</v>
      </c>
      <c r="T757" s="7">
        <f>($I757='Team Results'!$L$4)+0</f>
        <v>0</v>
      </c>
      <c r="U757" s="7">
        <f t="shared" si="117"/>
        <v>0</v>
      </c>
      <c r="V757" s="7">
        <f t="shared" si="118"/>
        <v>0</v>
      </c>
      <c r="W757" s="66">
        <f t="shared" si="119"/>
        <v>0</v>
      </c>
    </row>
    <row r="758" spans="1:23" ht="15">
      <c r="A758" s="5" t="str">
        <f t="shared" si="120"/>
        <v/>
      </c>
      <c r="B758" s="5" t="str">
        <f t="shared" si="121"/>
        <v/>
      </c>
      <c r="C758" s="5">
        <v>19</v>
      </c>
      <c r="D758" s="764"/>
      <c r="F758" s="529"/>
      <c r="G758" s="539">
        <f>IF('Form - Part 1'!$D$30="Yes",1,0)</f>
        <v>0</v>
      </c>
      <c r="H758" s="527">
        <v>15</v>
      </c>
      <c r="I758" s="561"/>
      <c r="J758" s="562"/>
      <c r="K758" s="563"/>
      <c r="L758" s="564"/>
      <c r="M758" s="563"/>
      <c r="N758" s="565"/>
      <c r="O758" s="570"/>
      <c r="P758" s="671">
        <f t="shared" si="113"/>
        <v>0</v>
      </c>
      <c r="Q758" s="63">
        <f t="shared" si="114"/>
        <v>0</v>
      </c>
      <c r="R758" s="62">
        <f t="shared" si="115"/>
        <v>0</v>
      </c>
      <c r="S758" s="66">
        <f t="shared" si="116"/>
        <v>0</v>
      </c>
      <c r="T758" s="7">
        <f>($I758='Team Results'!$L$4)+0</f>
        <v>0</v>
      </c>
      <c r="U758" s="7">
        <f t="shared" si="117"/>
        <v>0</v>
      </c>
      <c r="V758" s="7">
        <f t="shared" si="118"/>
        <v>0</v>
      </c>
      <c r="W758" s="66">
        <f t="shared" si="119"/>
        <v>0</v>
      </c>
    </row>
    <row r="759" spans="1:23" ht="15">
      <c r="A759" s="5" t="str">
        <f t="shared" si="120"/>
        <v/>
      </c>
      <c r="B759" s="5" t="str">
        <f t="shared" si="121"/>
        <v/>
      </c>
      <c r="C759" s="5">
        <v>19</v>
      </c>
      <c r="D759" s="764"/>
      <c r="F759" s="529"/>
      <c r="G759" s="539">
        <f>IF('Form - Part 1'!$D$30="Yes",1,0)</f>
        <v>0</v>
      </c>
      <c r="H759" s="527">
        <v>16</v>
      </c>
      <c r="I759" s="561"/>
      <c r="J759" s="562"/>
      <c r="K759" s="563"/>
      <c r="L759" s="564"/>
      <c r="M759" s="563"/>
      <c r="N759" s="565"/>
      <c r="O759" s="570"/>
      <c r="P759" s="671">
        <f t="shared" si="113"/>
        <v>0</v>
      </c>
      <c r="Q759" s="63">
        <f t="shared" si="114"/>
        <v>0</v>
      </c>
      <c r="R759" s="62">
        <f t="shared" si="115"/>
        <v>0</v>
      </c>
      <c r="S759" s="66">
        <f t="shared" si="116"/>
        <v>0</v>
      </c>
      <c r="T759" s="7">
        <f>($I759='Team Results'!$L$4)+0</f>
        <v>0</v>
      </c>
      <c r="U759" s="7">
        <f t="shared" si="117"/>
        <v>0</v>
      </c>
      <c r="V759" s="7">
        <f t="shared" si="118"/>
        <v>0</v>
      </c>
      <c r="W759" s="66">
        <f t="shared" si="119"/>
        <v>0</v>
      </c>
    </row>
    <row r="760" spans="1:23" ht="15">
      <c r="A760" s="5" t="str">
        <f t="shared" si="120"/>
        <v/>
      </c>
      <c r="B760" s="5" t="str">
        <f t="shared" si="121"/>
        <v/>
      </c>
      <c r="C760" s="5">
        <v>19</v>
      </c>
      <c r="D760" s="764"/>
      <c r="F760" s="529"/>
      <c r="G760" s="539">
        <f>IF('Form - Part 1'!$D$30="Yes",1,0)</f>
        <v>0</v>
      </c>
      <c r="H760" s="527">
        <v>17</v>
      </c>
      <c r="I760" s="561"/>
      <c r="J760" s="562"/>
      <c r="K760" s="567"/>
      <c r="L760" s="564"/>
      <c r="M760" s="563"/>
      <c r="N760" s="568"/>
      <c r="O760" s="570"/>
      <c r="P760" s="671">
        <f t="shared" si="113"/>
        <v>0</v>
      </c>
      <c r="Q760" s="63">
        <f t="shared" si="114"/>
        <v>0</v>
      </c>
      <c r="R760" s="62">
        <f t="shared" si="115"/>
        <v>0</v>
      </c>
      <c r="S760" s="66">
        <f t="shared" si="116"/>
        <v>0</v>
      </c>
      <c r="T760" s="7">
        <f>($I760='Team Results'!$L$4)+0</f>
        <v>0</v>
      </c>
      <c r="U760" s="7">
        <f t="shared" si="117"/>
        <v>0</v>
      </c>
      <c r="V760" s="7">
        <f t="shared" si="118"/>
        <v>0</v>
      </c>
      <c r="W760" s="66">
        <f t="shared" si="119"/>
        <v>0</v>
      </c>
    </row>
    <row r="761" spans="1:23" ht="15">
      <c r="A761" s="5" t="str">
        <f t="shared" si="120"/>
        <v/>
      </c>
      <c r="B761" s="5" t="str">
        <f t="shared" si="121"/>
        <v/>
      </c>
      <c r="C761" s="5">
        <v>19</v>
      </c>
      <c r="D761" s="764"/>
      <c r="F761" s="529"/>
      <c r="G761" s="539">
        <f>IF('Form - Part 1'!$D$30="Yes",1,0)</f>
        <v>0</v>
      </c>
      <c r="H761" s="527">
        <v>18</v>
      </c>
      <c r="I761" s="561"/>
      <c r="J761" s="562"/>
      <c r="K761" s="567"/>
      <c r="L761" s="564"/>
      <c r="M761" s="563"/>
      <c r="N761" s="568"/>
      <c r="O761" s="570"/>
      <c r="P761" s="671">
        <f t="shared" si="113"/>
        <v>0</v>
      </c>
      <c r="Q761" s="63">
        <f t="shared" si="114"/>
        <v>0</v>
      </c>
      <c r="R761" s="62">
        <f t="shared" si="115"/>
        <v>0</v>
      </c>
      <c r="S761" s="66">
        <f t="shared" si="116"/>
        <v>0</v>
      </c>
      <c r="T761" s="7">
        <f>($I761='Team Results'!$L$4)+0</f>
        <v>0</v>
      </c>
      <c r="U761" s="7">
        <f t="shared" si="117"/>
        <v>0</v>
      </c>
      <c r="V761" s="7">
        <f t="shared" si="118"/>
        <v>0</v>
      </c>
      <c r="W761" s="66">
        <f t="shared" si="119"/>
        <v>0</v>
      </c>
    </row>
    <row r="762" spans="1:23" ht="15">
      <c r="A762" s="5" t="str">
        <f t="shared" si="120"/>
        <v/>
      </c>
      <c r="B762" s="5" t="str">
        <f t="shared" si="121"/>
        <v/>
      </c>
      <c r="C762" s="5">
        <v>19</v>
      </c>
      <c r="D762" s="764"/>
      <c r="F762" s="529"/>
      <c r="G762" s="539">
        <f>IF('Form - Part 1'!$D$30="Yes",1,0)</f>
        <v>0</v>
      </c>
      <c r="H762" s="527">
        <v>19</v>
      </c>
      <c r="I762" s="561"/>
      <c r="J762" s="562"/>
      <c r="K762" s="567"/>
      <c r="L762" s="564"/>
      <c r="M762" s="563"/>
      <c r="N762" s="568"/>
      <c r="O762" s="570"/>
      <c r="P762" s="671">
        <f t="shared" si="113"/>
        <v>0</v>
      </c>
      <c r="Q762" s="63">
        <f t="shared" si="114"/>
        <v>0</v>
      </c>
      <c r="R762" s="62">
        <f t="shared" si="115"/>
        <v>0</v>
      </c>
      <c r="S762" s="66">
        <f t="shared" si="116"/>
        <v>0</v>
      </c>
      <c r="T762" s="7">
        <f>($I762='Team Results'!$L$4)+0</f>
        <v>0</v>
      </c>
      <c r="U762" s="7">
        <f t="shared" si="117"/>
        <v>0</v>
      </c>
      <c r="V762" s="7">
        <f t="shared" si="118"/>
        <v>0</v>
      </c>
      <c r="W762" s="66">
        <f t="shared" si="119"/>
        <v>0</v>
      </c>
    </row>
    <row r="763" spans="1:23" ht="15">
      <c r="A763" s="5" t="str">
        <f t="shared" si="120"/>
        <v/>
      </c>
      <c r="B763" s="5" t="str">
        <f t="shared" si="121"/>
        <v/>
      </c>
      <c r="C763" s="5">
        <v>19</v>
      </c>
      <c r="D763" s="764"/>
      <c r="F763" s="529"/>
      <c r="G763" s="539">
        <f>IF('Form - Part 1'!$D$30="Yes",1,0)</f>
        <v>0</v>
      </c>
      <c r="H763" s="527">
        <v>20</v>
      </c>
      <c r="I763" s="561"/>
      <c r="J763" s="562"/>
      <c r="K763" s="567"/>
      <c r="L763" s="564"/>
      <c r="M763" s="563"/>
      <c r="N763" s="568"/>
      <c r="O763" s="570"/>
      <c r="P763" s="671">
        <f t="shared" si="113"/>
        <v>0</v>
      </c>
      <c r="Q763" s="63">
        <f t="shared" si="114"/>
        <v>0</v>
      </c>
      <c r="R763" s="62">
        <f t="shared" si="115"/>
        <v>0</v>
      </c>
      <c r="S763" s="66">
        <f t="shared" si="116"/>
        <v>0</v>
      </c>
      <c r="T763" s="7">
        <f>($I763='Team Results'!$L$4)+0</f>
        <v>0</v>
      </c>
      <c r="U763" s="7">
        <f t="shared" si="117"/>
        <v>0</v>
      </c>
      <c r="V763" s="7">
        <f t="shared" si="118"/>
        <v>0</v>
      </c>
      <c r="W763" s="66">
        <f t="shared" si="119"/>
        <v>0</v>
      </c>
    </row>
    <row r="764" spans="1:23" ht="15">
      <c r="A764" s="5" t="str">
        <f t="shared" si="120"/>
        <v/>
      </c>
      <c r="B764" s="5" t="str">
        <f t="shared" si="121"/>
        <v/>
      </c>
      <c r="C764" s="5">
        <v>19</v>
      </c>
      <c r="D764" s="764"/>
      <c r="F764" s="529"/>
      <c r="G764" s="539">
        <f>IF('Form - Part 1'!$D$30="Yes",1,0)</f>
        <v>0</v>
      </c>
      <c r="H764" s="527">
        <v>21</v>
      </c>
      <c r="I764" s="561"/>
      <c r="J764" s="562"/>
      <c r="K764" s="567"/>
      <c r="L764" s="564"/>
      <c r="M764" s="563"/>
      <c r="N764" s="568"/>
      <c r="O764" s="570"/>
      <c r="P764" s="671">
        <f t="shared" si="113"/>
        <v>0</v>
      </c>
      <c r="Q764" s="63">
        <f t="shared" si="114"/>
        <v>0</v>
      </c>
      <c r="R764" s="62">
        <f t="shared" si="115"/>
        <v>0</v>
      </c>
      <c r="S764" s="66">
        <f t="shared" si="116"/>
        <v>0</v>
      </c>
      <c r="T764" s="7">
        <f>($I764='Team Results'!$L$4)+0</f>
        <v>0</v>
      </c>
      <c r="U764" s="7">
        <f t="shared" si="117"/>
        <v>0</v>
      </c>
      <c r="V764" s="7">
        <f t="shared" si="118"/>
        <v>0</v>
      </c>
      <c r="W764" s="66">
        <f t="shared" si="119"/>
        <v>0</v>
      </c>
    </row>
    <row r="765" spans="1:23" ht="15">
      <c r="A765" s="5" t="str">
        <f t="shared" si="120"/>
        <v/>
      </c>
      <c r="B765" s="5" t="str">
        <f t="shared" si="121"/>
        <v/>
      </c>
      <c r="C765" s="5">
        <v>19</v>
      </c>
      <c r="D765" s="764"/>
      <c r="F765" s="529"/>
      <c r="G765" s="539">
        <f>IF('Form - Part 1'!$D$30="Yes",1,0)</f>
        <v>0</v>
      </c>
      <c r="H765" s="527">
        <v>22</v>
      </c>
      <c r="I765" s="561"/>
      <c r="J765" s="562"/>
      <c r="K765" s="567"/>
      <c r="L765" s="564"/>
      <c r="M765" s="563"/>
      <c r="N765" s="568"/>
      <c r="O765" s="570"/>
      <c r="P765" s="671">
        <f t="shared" si="113"/>
        <v>0</v>
      </c>
      <c r="Q765" s="63">
        <f t="shared" si="114"/>
        <v>0</v>
      </c>
      <c r="R765" s="62">
        <f t="shared" si="115"/>
        <v>0</v>
      </c>
      <c r="S765" s="66">
        <f t="shared" si="116"/>
        <v>0</v>
      </c>
      <c r="T765" s="7">
        <f>($I765='Team Results'!$L$4)+0</f>
        <v>0</v>
      </c>
      <c r="U765" s="7">
        <f t="shared" si="117"/>
        <v>0</v>
      </c>
      <c r="V765" s="7">
        <f t="shared" si="118"/>
        <v>0</v>
      </c>
      <c r="W765" s="66">
        <f t="shared" si="119"/>
        <v>0</v>
      </c>
    </row>
    <row r="766" spans="1:23" ht="15">
      <c r="A766" s="5" t="str">
        <f t="shared" si="120"/>
        <v/>
      </c>
      <c r="B766" s="5" t="str">
        <f t="shared" si="121"/>
        <v/>
      </c>
      <c r="C766" s="5">
        <v>19</v>
      </c>
      <c r="D766" s="764"/>
      <c r="F766" s="529"/>
      <c r="G766" s="539">
        <f>IF('Form - Part 1'!$D$30="Yes",1,0)</f>
        <v>0</v>
      </c>
      <c r="H766" s="527">
        <v>23</v>
      </c>
      <c r="I766" s="561"/>
      <c r="J766" s="562"/>
      <c r="K766" s="567"/>
      <c r="L766" s="564"/>
      <c r="M766" s="563"/>
      <c r="N766" s="568"/>
      <c r="O766" s="570"/>
      <c r="P766" s="671">
        <f t="shared" si="113"/>
        <v>0</v>
      </c>
      <c r="Q766" s="63">
        <f t="shared" si="114"/>
        <v>0</v>
      </c>
      <c r="R766" s="62">
        <f t="shared" si="115"/>
        <v>0</v>
      </c>
      <c r="S766" s="66">
        <f t="shared" si="116"/>
        <v>0</v>
      </c>
      <c r="T766" s="7">
        <f>($I766='Team Results'!$L$4)+0</f>
        <v>0</v>
      </c>
      <c r="U766" s="7">
        <f t="shared" si="117"/>
        <v>0</v>
      </c>
      <c r="V766" s="7">
        <f t="shared" si="118"/>
        <v>0</v>
      </c>
      <c r="W766" s="66">
        <f t="shared" si="119"/>
        <v>0</v>
      </c>
    </row>
    <row r="767" spans="1:23" ht="15">
      <c r="A767" s="5" t="str">
        <f t="shared" si="120"/>
        <v/>
      </c>
      <c r="B767" s="5" t="str">
        <f t="shared" si="121"/>
        <v/>
      </c>
      <c r="C767" s="5">
        <v>19</v>
      </c>
      <c r="D767" s="764"/>
      <c r="F767" s="529"/>
      <c r="G767" s="539">
        <f>IF('Form - Part 1'!$D$30="Yes",1,0)</f>
        <v>0</v>
      </c>
      <c r="H767" s="527">
        <v>24</v>
      </c>
      <c r="I767" s="561"/>
      <c r="J767" s="562"/>
      <c r="K767" s="567"/>
      <c r="L767" s="564"/>
      <c r="M767" s="563"/>
      <c r="N767" s="568"/>
      <c r="O767" s="570"/>
      <c r="P767" s="671">
        <f t="shared" si="113"/>
        <v>0</v>
      </c>
      <c r="Q767" s="63">
        <f t="shared" si="114"/>
        <v>0</v>
      </c>
      <c r="R767" s="62">
        <f t="shared" si="115"/>
        <v>0</v>
      </c>
      <c r="S767" s="66">
        <f t="shared" si="116"/>
        <v>0</v>
      </c>
      <c r="T767" s="7">
        <f>($I767='Team Results'!$L$4)+0</f>
        <v>0</v>
      </c>
      <c r="U767" s="7">
        <f t="shared" si="117"/>
        <v>0</v>
      </c>
      <c r="V767" s="7">
        <f t="shared" si="118"/>
        <v>0</v>
      </c>
      <c r="W767" s="66">
        <f t="shared" si="119"/>
        <v>0</v>
      </c>
    </row>
    <row r="768" spans="1:23" ht="15">
      <c r="A768" s="5" t="str">
        <f t="shared" si="120"/>
        <v/>
      </c>
      <c r="B768" s="5" t="str">
        <f t="shared" si="121"/>
        <v/>
      </c>
      <c r="C768" s="5">
        <v>19</v>
      </c>
      <c r="D768" s="764"/>
      <c r="F768" s="529"/>
      <c r="G768" s="539">
        <f>IF('Form - Part 1'!$D$30="Yes",1,0)</f>
        <v>0</v>
      </c>
      <c r="H768" s="527">
        <v>25</v>
      </c>
      <c r="I768" s="561"/>
      <c r="J768" s="562"/>
      <c r="K768" s="567"/>
      <c r="L768" s="564"/>
      <c r="M768" s="563"/>
      <c r="N768" s="568"/>
      <c r="O768" s="570"/>
      <c r="P768" s="671">
        <f t="shared" si="113"/>
        <v>0</v>
      </c>
      <c r="Q768" s="63">
        <f t="shared" si="114"/>
        <v>0</v>
      </c>
      <c r="R768" s="62">
        <f t="shared" si="115"/>
        <v>0</v>
      </c>
      <c r="S768" s="66">
        <f t="shared" si="116"/>
        <v>0</v>
      </c>
      <c r="T768" s="7">
        <f>($I768='Team Results'!$L$4)+0</f>
        <v>0</v>
      </c>
      <c r="U768" s="7">
        <f t="shared" si="117"/>
        <v>0</v>
      </c>
      <c r="V768" s="7">
        <f t="shared" si="118"/>
        <v>0</v>
      </c>
      <c r="W768" s="66">
        <f t="shared" si="119"/>
        <v>0</v>
      </c>
    </row>
    <row r="769" spans="1:52" ht="15">
      <c r="A769" s="5" t="str">
        <f t="shared" si="120"/>
        <v/>
      </c>
      <c r="B769" s="5" t="str">
        <f t="shared" si="121"/>
        <v/>
      </c>
      <c r="C769" s="5">
        <v>19</v>
      </c>
      <c r="D769" s="764"/>
      <c r="F769" s="529"/>
      <c r="G769" s="539">
        <f>IF('Form - Part 1'!$D$30="Yes",1,0)</f>
        <v>0</v>
      </c>
      <c r="H769" s="527">
        <v>26</v>
      </c>
      <c r="I769" s="561"/>
      <c r="J769" s="562"/>
      <c r="K769" s="563"/>
      <c r="L769" s="564"/>
      <c r="M769" s="563"/>
      <c r="N769" s="565"/>
      <c r="O769" s="570"/>
      <c r="P769" s="671">
        <f t="shared" si="113"/>
        <v>0</v>
      </c>
      <c r="Q769" s="63">
        <f t="shared" si="114"/>
        <v>0</v>
      </c>
      <c r="R769" s="62">
        <f t="shared" si="115"/>
        <v>0</v>
      </c>
      <c r="S769" s="66">
        <f t="shared" si="116"/>
        <v>0</v>
      </c>
      <c r="T769" s="7">
        <f>($I769='Team Results'!$L$4)+0</f>
        <v>0</v>
      </c>
      <c r="U769" s="7">
        <f t="shared" si="117"/>
        <v>0</v>
      </c>
      <c r="V769" s="7">
        <f t="shared" si="118"/>
        <v>0</v>
      </c>
      <c r="W769" s="66">
        <f t="shared" si="119"/>
        <v>0</v>
      </c>
    </row>
    <row r="770" spans="1:52" ht="15">
      <c r="A770" s="5" t="str">
        <f t="shared" si="120"/>
        <v/>
      </c>
      <c r="B770" s="5" t="str">
        <f t="shared" si="121"/>
        <v/>
      </c>
      <c r="C770" s="5">
        <v>19</v>
      </c>
      <c r="D770" s="764"/>
      <c r="F770" s="529"/>
      <c r="G770" s="539">
        <f>IF('Form - Part 1'!$D$30="Yes",1,0)</f>
        <v>0</v>
      </c>
      <c r="H770" s="527">
        <v>27</v>
      </c>
      <c r="I770" s="561"/>
      <c r="J770" s="562"/>
      <c r="K770" s="563"/>
      <c r="L770" s="564"/>
      <c r="M770" s="563"/>
      <c r="N770" s="565"/>
      <c r="O770" s="570"/>
      <c r="P770" s="671">
        <f t="shared" si="113"/>
        <v>0</v>
      </c>
      <c r="Q770" s="63">
        <f t="shared" si="114"/>
        <v>0</v>
      </c>
      <c r="R770" s="62">
        <f t="shared" si="115"/>
        <v>0</v>
      </c>
      <c r="S770" s="66">
        <f t="shared" si="116"/>
        <v>0</v>
      </c>
      <c r="T770" s="7">
        <f>($I770='Team Results'!$L$4)+0</f>
        <v>0</v>
      </c>
      <c r="U770" s="7">
        <f t="shared" si="117"/>
        <v>0</v>
      </c>
      <c r="V770" s="7">
        <f t="shared" si="118"/>
        <v>0</v>
      </c>
      <c r="W770" s="66">
        <f t="shared" si="119"/>
        <v>0</v>
      </c>
    </row>
    <row r="771" spans="1:52" ht="15">
      <c r="A771" s="5" t="str">
        <f t="shared" si="120"/>
        <v/>
      </c>
      <c r="B771" s="5" t="str">
        <f t="shared" si="121"/>
        <v/>
      </c>
      <c r="C771" s="5">
        <v>19</v>
      </c>
      <c r="D771" s="764"/>
      <c r="F771" s="529"/>
      <c r="G771" s="539">
        <f>IF('Form - Part 1'!$D$30="Yes",1,0)</f>
        <v>0</v>
      </c>
      <c r="H771" s="527">
        <v>28</v>
      </c>
      <c r="I771" s="561"/>
      <c r="J771" s="562"/>
      <c r="K771" s="563"/>
      <c r="L771" s="564"/>
      <c r="M771" s="563"/>
      <c r="N771" s="565"/>
      <c r="O771" s="570"/>
      <c r="P771" s="671">
        <f t="shared" si="113"/>
        <v>0</v>
      </c>
      <c r="Q771" s="63">
        <f t="shared" si="114"/>
        <v>0</v>
      </c>
      <c r="R771" s="62">
        <f t="shared" si="115"/>
        <v>0</v>
      </c>
      <c r="S771" s="66">
        <f t="shared" si="116"/>
        <v>0</v>
      </c>
      <c r="T771" s="7">
        <f>($I771='Team Results'!$L$4)+0</f>
        <v>0</v>
      </c>
      <c r="U771" s="7">
        <f t="shared" si="117"/>
        <v>0</v>
      </c>
      <c r="V771" s="7">
        <f t="shared" si="118"/>
        <v>0</v>
      </c>
      <c r="W771" s="66">
        <f t="shared" si="119"/>
        <v>0</v>
      </c>
    </row>
    <row r="772" spans="1:52" ht="15">
      <c r="A772" s="5" t="str">
        <f t="shared" si="120"/>
        <v/>
      </c>
      <c r="B772" s="5" t="str">
        <f t="shared" si="121"/>
        <v/>
      </c>
      <c r="C772" s="5">
        <v>19</v>
      </c>
      <c r="D772" s="764"/>
      <c r="F772" s="529"/>
      <c r="G772" s="539">
        <f>IF('Form - Part 1'!$D$30="Yes",1,0)</f>
        <v>0</v>
      </c>
      <c r="H772" s="527">
        <v>29</v>
      </c>
      <c r="I772" s="561"/>
      <c r="J772" s="562"/>
      <c r="K772" s="563"/>
      <c r="L772" s="564"/>
      <c r="M772" s="563"/>
      <c r="N772" s="565"/>
      <c r="O772" s="570"/>
      <c r="P772" s="671">
        <f t="shared" si="113"/>
        <v>0</v>
      </c>
      <c r="Q772" s="63">
        <f t="shared" si="114"/>
        <v>0</v>
      </c>
      <c r="R772" s="62">
        <f t="shared" si="115"/>
        <v>0</v>
      </c>
      <c r="S772" s="66">
        <f t="shared" si="116"/>
        <v>0</v>
      </c>
      <c r="T772" s="7">
        <f>($I772='Team Results'!$L$4)+0</f>
        <v>0</v>
      </c>
      <c r="U772" s="7">
        <f t="shared" si="117"/>
        <v>0</v>
      </c>
      <c r="V772" s="7">
        <f t="shared" si="118"/>
        <v>0</v>
      </c>
      <c r="W772" s="66">
        <f t="shared" si="119"/>
        <v>0</v>
      </c>
    </row>
    <row r="773" spans="1:52" ht="15">
      <c r="A773" s="5" t="str">
        <f t="shared" si="120"/>
        <v/>
      </c>
      <c r="B773" s="5" t="str">
        <f t="shared" si="121"/>
        <v/>
      </c>
      <c r="C773" s="5">
        <v>19</v>
      </c>
      <c r="D773" s="764"/>
      <c r="F773" s="529"/>
      <c r="G773" s="539">
        <f>IF('Form - Part 1'!$D$30="Yes",1,0)</f>
        <v>0</v>
      </c>
      <c r="H773" s="527">
        <v>30</v>
      </c>
      <c r="I773" s="561"/>
      <c r="J773" s="562"/>
      <c r="K773" s="567"/>
      <c r="L773" s="564"/>
      <c r="M773" s="563"/>
      <c r="N773" s="568"/>
      <c r="O773" s="570"/>
      <c r="P773" s="671">
        <f t="shared" si="113"/>
        <v>0</v>
      </c>
      <c r="Q773" s="63">
        <f t="shared" si="114"/>
        <v>0</v>
      </c>
      <c r="R773" s="62">
        <f t="shared" si="115"/>
        <v>0</v>
      </c>
      <c r="S773" s="66">
        <f t="shared" si="116"/>
        <v>0</v>
      </c>
      <c r="T773" s="7">
        <f>($I773='Team Results'!$L$4)+0</f>
        <v>0</v>
      </c>
      <c r="U773" s="7">
        <f t="shared" si="117"/>
        <v>0</v>
      </c>
      <c r="V773" s="7">
        <f t="shared" si="118"/>
        <v>0</v>
      </c>
      <c r="W773" s="66">
        <f t="shared" si="119"/>
        <v>0</v>
      </c>
    </row>
    <row r="774" spans="1:52" ht="15">
      <c r="A774" s="5" t="str">
        <f t="shared" si="120"/>
        <v/>
      </c>
      <c r="B774" s="5" t="str">
        <f t="shared" si="121"/>
        <v/>
      </c>
      <c r="C774" s="5">
        <v>19</v>
      </c>
      <c r="D774" s="764"/>
      <c r="F774" s="529"/>
      <c r="G774" s="539">
        <f>IF('Form - Part 1'!$D$30="Yes",1,0)</f>
        <v>0</v>
      </c>
      <c r="H774" s="527">
        <v>31</v>
      </c>
      <c r="I774" s="561"/>
      <c r="J774" s="562"/>
      <c r="K774" s="567"/>
      <c r="L774" s="564"/>
      <c r="M774" s="563"/>
      <c r="N774" s="568"/>
      <c r="O774" s="570"/>
      <c r="P774" s="671">
        <f t="shared" si="113"/>
        <v>0</v>
      </c>
      <c r="Q774" s="63">
        <f t="shared" si="114"/>
        <v>0</v>
      </c>
      <c r="R774" s="62">
        <f t="shared" si="115"/>
        <v>0</v>
      </c>
      <c r="S774" s="66">
        <f t="shared" si="116"/>
        <v>0</v>
      </c>
      <c r="T774" s="7">
        <f>($I774='Team Results'!$L$4)+0</f>
        <v>0</v>
      </c>
      <c r="U774" s="7">
        <f t="shared" si="117"/>
        <v>0</v>
      </c>
      <c r="V774" s="7">
        <f t="shared" si="118"/>
        <v>0</v>
      </c>
      <c r="W774" s="66">
        <f t="shared" si="119"/>
        <v>0</v>
      </c>
    </row>
    <row r="775" spans="1:52" ht="15">
      <c r="A775" s="5" t="str">
        <f t="shared" si="120"/>
        <v/>
      </c>
      <c r="B775" s="5" t="str">
        <f t="shared" si="121"/>
        <v/>
      </c>
      <c r="C775" s="5">
        <v>19</v>
      </c>
      <c r="D775" s="764"/>
      <c r="F775" s="529"/>
      <c r="G775" s="539">
        <f>IF('Form - Part 1'!$D$30="Yes",1,0)</f>
        <v>0</v>
      </c>
      <c r="H775" s="527">
        <v>32</v>
      </c>
      <c r="I775" s="561"/>
      <c r="J775" s="562"/>
      <c r="K775" s="567"/>
      <c r="L775" s="564"/>
      <c r="M775" s="563"/>
      <c r="N775" s="568"/>
      <c r="O775" s="570"/>
      <c r="P775" s="671">
        <f t="shared" ref="P775:P838" si="122">COUNTA(J775:N775)</f>
        <v>0</v>
      </c>
      <c r="Q775" s="63">
        <f t="shared" ref="Q775:Q838" si="123">COUNTIF(J775:N775,"Yes")</f>
        <v>0</v>
      </c>
      <c r="R775" s="62">
        <f t="shared" ref="R775:R838" si="124">IF(Q775 =5, 1,0)</f>
        <v>0</v>
      </c>
      <c r="S775" s="66">
        <f t="shared" ref="S775:S838" si="125">IF(G775+P775&gt;1,1,0)</f>
        <v>0</v>
      </c>
      <c r="T775" s="7">
        <f>($I775='Team Results'!$L$4)+0</f>
        <v>0</v>
      </c>
      <c r="U775" s="7">
        <f t="shared" ref="U775:U838" si="126">IF(T775=1,Q775,0)</f>
        <v>0</v>
      </c>
      <c r="V775" s="7">
        <f t="shared" ref="V775:V838" si="127">IF(T775=1,R775,0)</f>
        <v>0</v>
      </c>
      <c r="W775" s="66">
        <f t="shared" ref="W775:W838" si="128">IF(T775=1,S775,0)</f>
        <v>0</v>
      </c>
    </row>
    <row r="776" spans="1:52" ht="15">
      <c r="A776" s="5" t="str">
        <f t="shared" si="120"/>
        <v/>
      </c>
      <c r="B776" s="5" t="str">
        <f t="shared" si="121"/>
        <v/>
      </c>
      <c r="C776" s="5">
        <v>19</v>
      </c>
      <c r="D776" s="764"/>
      <c r="F776" s="529"/>
      <c r="G776" s="539">
        <f>IF('Form - Part 1'!$D$30="Yes",1,0)</f>
        <v>0</v>
      </c>
      <c r="H776" s="527">
        <v>33</v>
      </c>
      <c r="I776" s="561"/>
      <c r="J776" s="562"/>
      <c r="K776" s="567"/>
      <c r="L776" s="564"/>
      <c r="M776" s="563"/>
      <c r="N776" s="568"/>
      <c r="O776" s="570"/>
      <c r="P776" s="671">
        <f t="shared" si="122"/>
        <v>0</v>
      </c>
      <c r="Q776" s="63">
        <f t="shared" si="123"/>
        <v>0</v>
      </c>
      <c r="R776" s="62">
        <f t="shared" si="124"/>
        <v>0</v>
      </c>
      <c r="S776" s="66">
        <f t="shared" si="125"/>
        <v>0</v>
      </c>
      <c r="T776" s="7">
        <f>($I776='Team Results'!$L$4)+0</f>
        <v>0</v>
      </c>
      <c r="U776" s="7">
        <f t="shared" si="126"/>
        <v>0</v>
      </c>
      <c r="V776" s="7">
        <f t="shared" si="127"/>
        <v>0</v>
      </c>
      <c r="W776" s="66">
        <f t="shared" si="128"/>
        <v>0</v>
      </c>
    </row>
    <row r="777" spans="1:52" ht="15">
      <c r="A777" s="5" t="str">
        <f t="shared" si="120"/>
        <v/>
      </c>
      <c r="B777" s="5" t="str">
        <f t="shared" si="121"/>
        <v/>
      </c>
      <c r="C777" s="5">
        <v>19</v>
      </c>
      <c r="D777" s="764"/>
      <c r="F777" s="529"/>
      <c r="G777" s="539">
        <f>IF('Form - Part 1'!$D$30="Yes",1,0)</f>
        <v>0</v>
      </c>
      <c r="H777" s="527">
        <v>34</v>
      </c>
      <c r="I777" s="561"/>
      <c r="J777" s="562"/>
      <c r="K777" s="567"/>
      <c r="L777" s="564"/>
      <c r="M777" s="563"/>
      <c r="N777" s="568"/>
      <c r="O777" s="570"/>
      <c r="P777" s="671">
        <f t="shared" si="122"/>
        <v>0</v>
      </c>
      <c r="Q777" s="63">
        <f t="shared" si="123"/>
        <v>0</v>
      </c>
      <c r="R777" s="62">
        <f t="shared" si="124"/>
        <v>0</v>
      </c>
      <c r="S777" s="66">
        <f t="shared" si="125"/>
        <v>0</v>
      </c>
      <c r="T777" s="7">
        <f>($I777='Team Results'!$L$4)+0</f>
        <v>0</v>
      </c>
      <c r="U777" s="7">
        <f t="shared" si="126"/>
        <v>0</v>
      </c>
      <c r="V777" s="7">
        <f t="shared" si="127"/>
        <v>0</v>
      </c>
      <c r="W777" s="66">
        <f t="shared" si="128"/>
        <v>0</v>
      </c>
    </row>
    <row r="778" spans="1:52" ht="15">
      <c r="A778" s="5" t="str">
        <f t="shared" si="120"/>
        <v/>
      </c>
      <c r="B778" s="5" t="str">
        <f t="shared" si="121"/>
        <v/>
      </c>
      <c r="C778" s="5">
        <v>19</v>
      </c>
      <c r="D778" s="764"/>
      <c r="F778" s="529"/>
      <c r="G778" s="539">
        <f>IF('Form - Part 1'!$D$30="Yes",1,0)</f>
        <v>0</v>
      </c>
      <c r="H778" s="527">
        <v>35</v>
      </c>
      <c r="I778" s="561"/>
      <c r="J778" s="562"/>
      <c r="K778" s="567"/>
      <c r="L778" s="564"/>
      <c r="M778" s="563"/>
      <c r="N778" s="568"/>
      <c r="O778" s="570"/>
      <c r="P778" s="671">
        <f t="shared" si="122"/>
        <v>0</v>
      </c>
      <c r="Q778" s="63">
        <f t="shared" si="123"/>
        <v>0</v>
      </c>
      <c r="R778" s="62">
        <f t="shared" si="124"/>
        <v>0</v>
      </c>
      <c r="S778" s="66">
        <f t="shared" si="125"/>
        <v>0</v>
      </c>
      <c r="T778" s="7">
        <f>($I778='Team Results'!$L$4)+0</f>
        <v>0</v>
      </c>
      <c r="U778" s="7">
        <f t="shared" si="126"/>
        <v>0</v>
      </c>
      <c r="V778" s="7">
        <f t="shared" si="127"/>
        <v>0</v>
      </c>
      <c r="W778" s="66">
        <f t="shared" si="128"/>
        <v>0</v>
      </c>
    </row>
    <row r="779" spans="1:52" ht="15">
      <c r="A779" s="5" t="str">
        <f t="shared" si="120"/>
        <v/>
      </c>
      <c r="B779" s="5" t="str">
        <f t="shared" si="121"/>
        <v/>
      </c>
      <c r="C779" s="5">
        <v>19</v>
      </c>
      <c r="D779" s="764"/>
      <c r="F779" s="529"/>
      <c r="G779" s="539">
        <f>IF('Form - Part 1'!$D$30="Yes",1,0)</f>
        <v>0</v>
      </c>
      <c r="H779" s="527">
        <v>36</v>
      </c>
      <c r="I779" s="561"/>
      <c r="J779" s="562"/>
      <c r="K779" s="567"/>
      <c r="L779" s="564"/>
      <c r="M779" s="563"/>
      <c r="N779" s="568"/>
      <c r="O779" s="570"/>
      <c r="P779" s="671">
        <f t="shared" si="122"/>
        <v>0</v>
      </c>
      <c r="Q779" s="63">
        <f t="shared" si="123"/>
        <v>0</v>
      </c>
      <c r="R779" s="62">
        <f t="shared" si="124"/>
        <v>0</v>
      </c>
      <c r="S779" s="66">
        <f t="shared" si="125"/>
        <v>0</v>
      </c>
      <c r="T779" s="7">
        <f>($I779='Team Results'!$L$4)+0</f>
        <v>0</v>
      </c>
      <c r="U779" s="7">
        <f t="shared" si="126"/>
        <v>0</v>
      </c>
      <c r="V779" s="7">
        <f t="shared" si="127"/>
        <v>0</v>
      </c>
      <c r="W779" s="66">
        <f t="shared" si="128"/>
        <v>0</v>
      </c>
    </row>
    <row r="780" spans="1:52" ht="15">
      <c r="A780" s="5" t="str">
        <f t="shared" si="120"/>
        <v/>
      </c>
      <c r="B780" s="5" t="str">
        <f t="shared" si="121"/>
        <v/>
      </c>
      <c r="C780" s="5">
        <v>19</v>
      </c>
      <c r="D780" s="764"/>
      <c r="F780" s="529"/>
      <c r="G780" s="539">
        <f>IF('Form - Part 1'!$D$30="Yes",1,0)</f>
        <v>0</v>
      </c>
      <c r="H780" s="527">
        <v>37</v>
      </c>
      <c r="I780" s="561"/>
      <c r="J780" s="562"/>
      <c r="K780" s="567"/>
      <c r="L780" s="564"/>
      <c r="M780" s="563"/>
      <c r="N780" s="568"/>
      <c r="O780" s="570"/>
      <c r="P780" s="671">
        <f t="shared" si="122"/>
        <v>0</v>
      </c>
      <c r="Q780" s="63">
        <f t="shared" si="123"/>
        <v>0</v>
      </c>
      <c r="R780" s="62">
        <f t="shared" si="124"/>
        <v>0</v>
      </c>
      <c r="S780" s="66">
        <f t="shared" si="125"/>
        <v>0</v>
      </c>
      <c r="T780" s="7">
        <f>($I780='Team Results'!$L$4)+0</f>
        <v>0</v>
      </c>
      <c r="U780" s="7">
        <f t="shared" si="126"/>
        <v>0</v>
      </c>
      <c r="V780" s="7">
        <f t="shared" si="127"/>
        <v>0</v>
      </c>
      <c r="W780" s="66">
        <f t="shared" si="128"/>
        <v>0</v>
      </c>
    </row>
    <row r="781" spans="1:52" ht="15">
      <c r="A781" s="5" t="str">
        <f t="shared" si="120"/>
        <v/>
      </c>
      <c r="B781" s="5" t="str">
        <f t="shared" si="121"/>
        <v/>
      </c>
      <c r="C781" s="5">
        <v>19</v>
      </c>
      <c r="D781" s="764"/>
      <c r="F781" s="529"/>
      <c r="G781" s="539">
        <f>IF('Form - Part 1'!$D$30="Yes",1,0)</f>
        <v>0</v>
      </c>
      <c r="H781" s="527">
        <v>38</v>
      </c>
      <c r="I781" s="561"/>
      <c r="J781" s="562"/>
      <c r="K781" s="567"/>
      <c r="L781" s="564"/>
      <c r="M781" s="563"/>
      <c r="N781" s="568"/>
      <c r="O781" s="570"/>
      <c r="P781" s="671">
        <f t="shared" si="122"/>
        <v>0</v>
      </c>
      <c r="Q781" s="63">
        <f t="shared" si="123"/>
        <v>0</v>
      </c>
      <c r="R781" s="62">
        <f t="shared" si="124"/>
        <v>0</v>
      </c>
      <c r="S781" s="66">
        <f t="shared" si="125"/>
        <v>0</v>
      </c>
      <c r="T781" s="7">
        <f>($I781='Team Results'!$L$4)+0</f>
        <v>0</v>
      </c>
      <c r="U781" s="7">
        <f t="shared" si="126"/>
        <v>0</v>
      </c>
      <c r="V781" s="7">
        <f t="shared" si="127"/>
        <v>0</v>
      </c>
      <c r="W781" s="66">
        <f t="shared" si="128"/>
        <v>0</v>
      </c>
    </row>
    <row r="782" spans="1:52" ht="15">
      <c r="A782" s="5" t="str">
        <f t="shared" si="120"/>
        <v/>
      </c>
      <c r="B782" s="5" t="str">
        <f t="shared" si="121"/>
        <v/>
      </c>
      <c r="C782" s="5">
        <v>19</v>
      </c>
      <c r="D782" s="764"/>
      <c r="F782" s="529"/>
      <c r="G782" s="539">
        <f>IF('Form - Part 1'!$D$30="Yes",1,0)</f>
        <v>0</v>
      </c>
      <c r="H782" s="527">
        <v>39</v>
      </c>
      <c r="I782" s="561"/>
      <c r="J782" s="562"/>
      <c r="K782" s="563"/>
      <c r="L782" s="564"/>
      <c r="M782" s="563"/>
      <c r="N782" s="565"/>
      <c r="O782" s="570"/>
      <c r="P782" s="671">
        <f t="shared" si="122"/>
        <v>0</v>
      </c>
      <c r="Q782" s="63">
        <f t="shared" si="123"/>
        <v>0</v>
      </c>
      <c r="R782" s="62">
        <f t="shared" si="124"/>
        <v>0</v>
      </c>
      <c r="S782" s="66">
        <f t="shared" si="125"/>
        <v>0</v>
      </c>
      <c r="T782" s="7">
        <f>($I782='Team Results'!$L$4)+0</f>
        <v>0</v>
      </c>
      <c r="U782" s="7">
        <f t="shared" si="126"/>
        <v>0</v>
      </c>
      <c r="V782" s="7">
        <f t="shared" si="127"/>
        <v>0</v>
      </c>
      <c r="W782" s="66">
        <f t="shared" si="128"/>
        <v>0</v>
      </c>
    </row>
    <row r="783" spans="1:52" s="5" customFormat="1" ht="15">
      <c r="A783" s="5" t="str">
        <f t="shared" si="120"/>
        <v/>
      </c>
      <c r="B783" s="5" t="str">
        <f t="shared" si="121"/>
        <v/>
      </c>
      <c r="C783" s="5">
        <v>19</v>
      </c>
      <c r="D783" s="765"/>
      <c r="E783" s="536"/>
      <c r="F783" s="529"/>
      <c r="G783" s="539">
        <f>IF('Form - Part 1'!$D$30="Yes",1,0)</f>
        <v>0</v>
      </c>
      <c r="H783" s="537">
        <v>40</v>
      </c>
      <c r="I783" s="579"/>
      <c r="J783" s="580"/>
      <c r="K783" s="583"/>
      <c r="L783" s="582"/>
      <c r="M783" s="583"/>
      <c r="N783" s="584"/>
      <c r="O783" s="585"/>
      <c r="P783" s="671">
        <f t="shared" si="122"/>
        <v>0</v>
      </c>
      <c r="Q783" s="63">
        <f t="shared" si="123"/>
        <v>0</v>
      </c>
      <c r="R783" s="62">
        <f t="shared" si="124"/>
        <v>0</v>
      </c>
      <c r="S783" s="66">
        <f t="shared" si="125"/>
        <v>0</v>
      </c>
      <c r="T783" s="7">
        <f>($I783='Team Results'!$L$4)+0</f>
        <v>0</v>
      </c>
      <c r="U783" s="7">
        <f t="shared" si="126"/>
        <v>0</v>
      </c>
      <c r="V783" s="7">
        <f t="shared" si="127"/>
        <v>0</v>
      </c>
      <c r="W783" s="66">
        <f t="shared" si="128"/>
        <v>0</v>
      </c>
      <c r="X783" s="62"/>
      <c r="Y783" s="62"/>
      <c r="Z783" s="62"/>
      <c r="AA783" s="62"/>
      <c r="AB783" s="62"/>
      <c r="AC783" s="62"/>
      <c r="AD783" s="62"/>
      <c r="AE783" s="62"/>
      <c r="AF783" s="62"/>
      <c r="AG783" s="62"/>
      <c r="AH783" s="62"/>
      <c r="AI783" s="62"/>
      <c r="AJ783" s="62"/>
      <c r="AK783" s="62"/>
      <c r="AL783" s="62"/>
      <c r="AM783" s="62"/>
      <c r="AN783" s="62"/>
      <c r="AO783" s="62"/>
      <c r="AP783" s="62"/>
      <c r="AQ783" s="62"/>
      <c r="AR783" s="62"/>
      <c r="AS783" s="62"/>
      <c r="AT783" s="62"/>
      <c r="AU783" s="62"/>
      <c r="AV783" s="62"/>
      <c r="AW783" s="62"/>
      <c r="AX783" s="62"/>
      <c r="AY783" s="62"/>
      <c r="AZ783" s="62"/>
    </row>
    <row r="784" spans="1:52" s="241" customFormat="1">
      <c r="D784" s="298"/>
      <c r="E784" s="299"/>
      <c r="F784" s="300"/>
      <c r="G784" s="300"/>
      <c r="I784" s="242"/>
      <c r="J784" s="242"/>
      <c r="K784" s="242"/>
      <c r="L784" s="242"/>
      <c r="M784" s="242"/>
      <c r="N784" s="242"/>
      <c r="O784" s="243"/>
      <c r="P784" s="671">
        <f t="shared" si="122"/>
        <v>0</v>
      </c>
      <c r="Q784" s="63">
        <f t="shared" si="123"/>
        <v>0</v>
      </c>
      <c r="R784" s="62">
        <f t="shared" si="124"/>
        <v>0</v>
      </c>
      <c r="S784" s="66">
        <f t="shared" si="125"/>
        <v>0</v>
      </c>
      <c r="T784" s="7">
        <f>($I784='Team Results'!$L$4)+0</f>
        <v>0</v>
      </c>
      <c r="U784" s="7">
        <f t="shared" si="126"/>
        <v>0</v>
      </c>
      <c r="V784" s="7">
        <f t="shared" si="127"/>
        <v>0</v>
      </c>
      <c r="W784" s="66">
        <f t="shared" si="128"/>
        <v>0</v>
      </c>
    </row>
    <row r="785" spans="1:23" ht="15">
      <c r="A785" s="5" t="str">
        <f>IF(ISERROR(MONTH($E$785)),"",MONTH($E$785))</f>
        <v/>
      </c>
      <c r="B785" s="5" t="str">
        <f>IF(ISERROR(WEEKNUM($E$785)),"",WEEKNUM($E$785))</f>
        <v/>
      </c>
      <c r="C785" s="5">
        <v>20</v>
      </c>
      <c r="D785" s="763">
        <v>20</v>
      </c>
      <c r="E785" s="538" t="str">
        <f>IF(ISBLANK('Form - Part 1'!B31),"",'Form - Part 1'!B31)</f>
        <v/>
      </c>
      <c r="F785" s="539" t="str">
        <f>IF(ISBLANK('Form - Part 1'!C31),"0",'Form - Part 1'!C31)</f>
        <v>0</v>
      </c>
      <c r="G785" s="539">
        <f>IF('Form - Part 1'!$D$31="Yes",1,0)</f>
        <v>0</v>
      </c>
      <c r="H785" s="540">
        <v>1</v>
      </c>
      <c r="I785" s="586"/>
      <c r="J785" s="587"/>
      <c r="K785" s="588"/>
      <c r="L785" s="589"/>
      <c r="M785" s="588"/>
      <c r="N785" s="590"/>
      <c r="O785" s="591"/>
      <c r="P785" s="671">
        <f t="shared" si="122"/>
        <v>0</v>
      </c>
      <c r="Q785" s="63">
        <f t="shared" si="123"/>
        <v>0</v>
      </c>
      <c r="R785" s="62">
        <f t="shared" si="124"/>
        <v>0</v>
      </c>
      <c r="S785" s="66">
        <f t="shared" si="125"/>
        <v>0</v>
      </c>
      <c r="T785" s="7">
        <f>($I785='Team Results'!$L$4)+0</f>
        <v>0</v>
      </c>
      <c r="U785" s="7">
        <f t="shared" si="126"/>
        <v>0</v>
      </c>
      <c r="V785" s="7">
        <f t="shared" si="127"/>
        <v>0</v>
      </c>
      <c r="W785" s="66">
        <f t="shared" si="128"/>
        <v>0</v>
      </c>
    </row>
    <row r="786" spans="1:23" ht="15">
      <c r="A786" s="5" t="str">
        <f t="shared" ref="A786:A824" si="129">IF(ISERROR(MONTH($E$785)),"",MONTH($E$785))</f>
        <v/>
      </c>
      <c r="B786" s="5" t="str">
        <f t="shared" ref="B786:B824" si="130">IF(ISERROR(WEEKNUM($E$785)),"",WEEKNUM($E$785))</f>
        <v/>
      </c>
      <c r="C786" s="5">
        <v>20</v>
      </c>
      <c r="D786" s="764"/>
      <c r="F786" s="529"/>
      <c r="G786" s="539">
        <f>IF('Form - Part 1'!$D$31="Yes",1,0)</f>
        <v>0</v>
      </c>
      <c r="H786" s="527">
        <v>2</v>
      </c>
      <c r="I786" s="561"/>
      <c r="J786" s="562"/>
      <c r="K786" s="567"/>
      <c r="L786" s="564"/>
      <c r="M786" s="563"/>
      <c r="N786" s="568"/>
      <c r="O786" s="570"/>
      <c r="P786" s="671">
        <f t="shared" si="122"/>
        <v>0</v>
      </c>
      <c r="Q786" s="63">
        <f t="shared" si="123"/>
        <v>0</v>
      </c>
      <c r="R786" s="62">
        <f t="shared" si="124"/>
        <v>0</v>
      </c>
      <c r="S786" s="66">
        <f t="shared" si="125"/>
        <v>0</v>
      </c>
      <c r="T786" s="7">
        <f>($I786='Team Results'!$L$4)+0</f>
        <v>0</v>
      </c>
      <c r="U786" s="7">
        <f t="shared" si="126"/>
        <v>0</v>
      </c>
      <c r="V786" s="7">
        <f t="shared" si="127"/>
        <v>0</v>
      </c>
      <c r="W786" s="66">
        <f t="shared" si="128"/>
        <v>0</v>
      </c>
    </row>
    <row r="787" spans="1:23" ht="15">
      <c r="A787" s="5" t="str">
        <f t="shared" si="129"/>
        <v/>
      </c>
      <c r="B787" s="5" t="str">
        <f t="shared" si="130"/>
        <v/>
      </c>
      <c r="C787" s="5">
        <v>20</v>
      </c>
      <c r="D787" s="764"/>
      <c r="F787" s="529"/>
      <c r="G787" s="539">
        <f>IF('Form - Part 1'!$D$31="Yes",1,0)</f>
        <v>0</v>
      </c>
      <c r="H787" s="527">
        <v>3</v>
      </c>
      <c r="I787" s="561"/>
      <c r="J787" s="562"/>
      <c r="K787" s="567"/>
      <c r="L787" s="564"/>
      <c r="M787" s="563"/>
      <c r="N787" s="568"/>
      <c r="O787" s="570"/>
      <c r="P787" s="671">
        <f t="shared" si="122"/>
        <v>0</v>
      </c>
      <c r="Q787" s="63">
        <f t="shared" si="123"/>
        <v>0</v>
      </c>
      <c r="R787" s="62">
        <f t="shared" si="124"/>
        <v>0</v>
      </c>
      <c r="S787" s="66">
        <f t="shared" si="125"/>
        <v>0</v>
      </c>
      <c r="T787" s="7">
        <f>($I787='Team Results'!$L$4)+0</f>
        <v>0</v>
      </c>
      <c r="U787" s="7">
        <f t="shared" si="126"/>
        <v>0</v>
      </c>
      <c r="V787" s="7">
        <f t="shared" si="127"/>
        <v>0</v>
      </c>
      <c r="W787" s="66">
        <f t="shared" si="128"/>
        <v>0</v>
      </c>
    </row>
    <row r="788" spans="1:23" ht="15">
      <c r="A788" s="5" t="str">
        <f t="shared" si="129"/>
        <v/>
      </c>
      <c r="B788" s="5" t="str">
        <f t="shared" si="130"/>
        <v/>
      </c>
      <c r="C788" s="5">
        <v>20</v>
      </c>
      <c r="D788" s="764"/>
      <c r="F788" s="529"/>
      <c r="G788" s="539">
        <f>IF('Form - Part 1'!$D$31="Yes",1,0)</f>
        <v>0</v>
      </c>
      <c r="H788" s="527">
        <v>4</v>
      </c>
      <c r="I788" s="561"/>
      <c r="J788" s="562"/>
      <c r="K788" s="563"/>
      <c r="L788" s="564"/>
      <c r="M788" s="563"/>
      <c r="N788" s="565"/>
      <c r="O788" s="570"/>
      <c r="P788" s="671">
        <f t="shared" si="122"/>
        <v>0</v>
      </c>
      <c r="Q788" s="63">
        <f t="shared" si="123"/>
        <v>0</v>
      </c>
      <c r="R788" s="62">
        <f t="shared" si="124"/>
        <v>0</v>
      </c>
      <c r="S788" s="66">
        <f t="shared" si="125"/>
        <v>0</v>
      </c>
      <c r="T788" s="7">
        <f>($I788='Team Results'!$L$4)+0</f>
        <v>0</v>
      </c>
      <c r="U788" s="7">
        <f t="shared" si="126"/>
        <v>0</v>
      </c>
      <c r="V788" s="7">
        <f t="shared" si="127"/>
        <v>0</v>
      </c>
      <c r="W788" s="66">
        <f t="shared" si="128"/>
        <v>0</v>
      </c>
    </row>
    <row r="789" spans="1:23" ht="15">
      <c r="A789" s="5" t="str">
        <f t="shared" si="129"/>
        <v/>
      </c>
      <c r="B789" s="5" t="str">
        <f t="shared" si="130"/>
        <v/>
      </c>
      <c r="C789" s="5">
        <v>20</v>
      </c>
      <c r="D789" s="764"/>
      <c r="F789" s="529"/>
      <c r="G789" s="539">
        <f>IF('Form - Part 1'!$D$31="Yes",1,0)</f>
        <v>0</v>
      </c>
      <c r="H789" s="527">
        <v>5</v>
      </c>
      <c r="I789" s="561"/>
      <c r="J789" s="562"/>
      <c r="K789" s="563"/>
      <c r="L789" s="564"/>
      <c r="M789" s="563"/>
      <c r="N789" s="565"/>
      <c r="O789" s="570"/>
      <c r="P789" s="671">
        <f t="shared" si="122"/>
        <v>0</v>
      </c>
      <c r="Q789" s="63">
        <f t="shared" si="123"/>
        <v>0</v>
      </c>
      <c r="R789" s="62">
        <f t="shared" si="124"/>
        <v>0</v>
      </c>
      <c r="S789" s="66">
        <f t="shared" si="125"/>
        <v>0</v>
      </c>
      <c r="T789" s="7">
        <f>($I789='Team Results'!$L$4)+0</f>
        <v>0</v>
      </c>
      <c r="U789" s="7">
        <f t="shared" si="126"/>
        <v>0</v>
      </c>
      <c r="V789" s="7">
        <f t="shared" si="127"/>
        <v>0</v>
      </c>
      <c r="W789" s="66">
        <f t="shared" si="128"/>
        <v>0</v>
      </c>
    </row>
    <row r="790" spans="1:23" ht="15">
      <c r="A790" s="5" t="str">
        <f t="shared" si="129"/>
        <v/>
      </c>
      <c r="B790" s="5" t="str">
        <f t="shared" si="130"/>
        <v/>
      </c>
      <c r="C790" s="5">
        <v>20</v>
      </c>
      <c r="D790" s="764"/>
      <c r="F790" s="529"/>
      <c r="G790" s="539">
        <f>IF('Form - Part 1'!$D$31="Yes",1,0)</f>
        <v>0</v>
      </c>
      <c r="H790" s="527">
        <v>6</v>
      </c>
      <c r="I790" s="561"/>
      <c r="J790" s="562"/>
      <c r="K790" s="563"/>
      <c r="L790" s="564"/>
      <c r="M790" s="563"/>
      <c r="N790" s="565"/>
      <c r="O790" s="570"/>
      <c r="P790" s="671">
        <f t="shared" si="122"/>
        <v>0</v>
      </c>
      <c r="Q790" s="63">
        <f t="shared" si="123"/>
        <v>0</v>
      </c>
      <c r="R790" s="62">
        <f t="shared" si="124"/>
        <v>0</v>
      </c>
      <c r="S790" s="66">
        <f t="shared" si="125"/>
        <v>0</v>
      </c>
      <c r="T790" s="7">
        <f>($I790='Team Results'!$L$4)+0</f>
        <v>0</v>
      </c>
      <c r="U790" s="7">
        <f t="shared" si="126"/>
        <v>0</v>
      </c>
      <c r="V790" s="7">
        <f t="shared" si="127"/>
        <v>0</v>
      </c>
      <c r="W790" s="66">
        <f t="shared" si="128"/>
        <v>0</v>
      </c>
    </row>
    <row r="791" spans="1:23" ht="15">
      <c r="A791" s="5" t="str">
        <f t="shared" si="129"/>
        <v/>
      </c>
      <c r="B791" s="5" t="str">
        <f t="shared" si="130"/>
        <v/>
      </c>
      <c r="C791" s="5">
        <v>20</v>
      </c>
      <c r="D791" s="764"/>
      <c r="F791" s="529"/>
      <c r="G791" s="539">
        <f>IF('Form - Part 1'!$D$31="Yes",1,0)</f>
        <v>0</v>
      </c>
      <c r="H791" s="527">
        <v>7</v>
      </c>
      <c r="I791" s="561"/>
      <c r="J791" s="562"/>
      <c r="K791" s="567"/>
      <c r="L791" s="564"/>
      <c r="M791" s="563"/>
      <c r="N791" s="568"/>
      <c r="O791" s="570"/>
      <c r="P791" s="671">
        <f t="shared" si="122"/>
        <v>0</v>
      </c>
      <c r="Q791" s="63">
        <f t="shared" si="123"/>
        <v>0</v>
      </c>
      <c r="R791" s="62">
        <f t="shared" si="124"/>
        <v>0</v>
      </c>
      <c r="S791" s="66">
        <f t="shared" si="125"/>
        <v>0</v>
      </c>
      <c r="T791" s="7">
        <f>($I791='Team Results'!$L$4)+0</f>
        <v>0</v>
      </c>
      <c r="U791" s="7">
        <f t="shared" si="126"/>
        <v>0</v>
      </c>
      <c r="V791" s="7">
        <f t="shared" si="127"/>
        <v>0</v>
      </c>
      <c r="W791" s="66">
        <f t="shared" si="128"/>
        <v>0</v>
      </c>
    </row>
    <row r="792" spans="1:23" ht="15">
      <c r="A792" s="5" t="str">
        <f t="shared" si="129"/>
        <v/>
      </c>
      <c r="B792" s="5" t="str">
        <f t="shared" si="130"/>
        <v/>
      </c>
      <c r="C792" s="5">
        <v>20</v>
      </c>
      <c r="D792" s="764"/>
      <c r="F792" s="529"/>
      <c r="G792" s="539">
        <f>IF('Form - Part 1'!$D$31="Yes",1,0)</f>
        <v>0</v>
      </c>
      <c r="H792" s="527">
        <v>8</v>
      </c>
      <c r="I792" s="561"/>
      <c r="J792" s="562"/>
      <c r="K792" s="567"/>
      <c r="L792" s="564"/>
      <c r="M792" s="563"/>
      <c r="N792" s="568"/>
      <c r="O792" s="570"/>
      <c r="P792" s="671">
        <f t="shared" si="122"/>
        <v>0</v>
      </c>
      <c r="Q792" s="63">
        <f t="shared" si="123"/>
        <v>0</v>
      </c>
      <c r="R792" s="62">
        <f t="shared" si="124"/>
        <v>0</v>
      </c>
      <c r="S792" s="66">
        <f t="shared" si="125"/>
        <v>0</v>
      </c>
      <c r="T792" s="7">
        <f>($I792='Team Results'!$L$4)+0</f>
        <v>0</v>
      </c>
      <c r="U792" s="7">
        <f t="shared" si="126"/>
        <v>0</v>
      </c>
      <c r="V792" s="7">
        <f t="shared" si="127"/>
        <v>0</v>
      </c>
      <c r="W792" s="66">
        <f t="shared" si="128"/>
        <v>0</v>
      </c>
    </row>
    <row r="793" spans="1:23" ht="15">
      <c r="A793" s="5" t="str">
        <f t="shared" si="129"/>
        <v/>
      </c>
      <c r="B793" s="5" t="str">
        <f t="shared" si="130"/>
        <v/>
      </c>
      <c r="C793" s="5">
        <v>20</v>
      </c>
      <c r="D793" s="764"/>
      <c r="F793" s="529"/>
      <c r="G793" s="539">
        <f>IF('Form - Part 1'!$D$31="Yes",1,0)</f>
        <v>0</v>
      </c>
      <c r="H793" s="527">
        <v>9</v>
      </c>
      <c r="I793" s="561"/>
      <c r="J793" s="562"/>
      <c r="K793" s="563"/>
      <c r="L793" s="564"/>
      <c r="M793" s="563"/>
      <c r="N793" s="565"/>
      <c r="O793" s="570"/>
      <c r="P793" s="671">
        <f t="shared" si="122"/>
        <v>0</v>
      </c>
      <c r="Q793" s="63">
        <f t="shared" si="123"/>
        <v>0</v>
      </c>
      <c r="R793" s="62">
        <f t="shared" si="124"/>
        <v>0</v>
      </c>
      <c r="S793" s="66">
        <f t="shared" si="125"/>
        <v>0</v>
      </c>
      <c r="T793" s="7">
        <f>($I793='Team Results'!$L$4)+0</f>
        <v>0</v>
      </c>
      <c r="U793" s="7">
        <f t="shared" si="126"/>
        <v>0</v>
      </c>
      <c r="V793" s="7">
        <f t="shared" si="127"/>
        <v>0</v>
      </c>
      <c r="W793" s="66">
        <f t="shared" si="128"/>
        <v>0</v>
      </c>
    </row>
    <row r="794" spans="1:23" ht="15">
      <c r="A794" s="5" t="str">
        <f t="shared" si="129"/>
        <v/>
      </c>
      <c r="B794" s="5" t="str">
        <f t="shared" si="130"/>
        <v/>
      </c>
      <c r="C794" s="5">
        <v>20</v>
      </c>
      <c r="D794" s="764"/>
      <c r="F794" s="529"/>
      <c r="G794" s="539">
        <f>IF('Form - Part 1'!$D$31="Yes",1,0)</f>
        <v>0</v>
      </c>
      <c r="H794" s="527">
        <v>10</v>
      </c>
      <c r="I794" s="561"/>
      <c r="J794" s="562"/>
      <c r="K794" s="567"/>
      <c r="L794" s="564"/>
      <c r="M794" s="563"/>
      <c r="N794" s="568"/>
      <c r="O794" s="570"/>
      <c r="P794" s="671">
        <f t="shared" si="122"/>
        <v>0</v>
      </c>
      <c r="Q794" s="63">
        <f t="shared" si="123"/>
        <v>0</v>
      </c>
      <c r="R794" s="62">
        <f t="shared" si="124"/>
        <v>0</v>
      </c>
      <c r="S794" s="66">
        <f t="shared" si="125"/>
        <v>0</v>
      </c>
      <c r="T794" s="7">
        <f>($I794='Team Results'!$L$4)+0</f>
        <v>0</v>
      </c>
      <c r="U794" s="7">
        <f t="shared" si="126"/>
        <v>0</v>
      </c>
      <c r="V794" s="7">
        <f t="shared" si="127"/>
        <v>0</v>
      </c>
      <c r="W794" s="66">
        <f t="shared" si="128"/>
        <v>0</v>
      </c>
    </row>
    <row r="795" spans="1:23" ht="15">
      <c r="A795" s="5" t="str">
        <f t="shared" si="129"/>
        <v/>
      </c>
      <c r="B795" s="5" t="str">
        <f t="shared" si="130"/>
        <v/>
      </c>
      <c r="C795" s="5">
        <v>20</v>
      </c>
      <c r="D795" s="764"/>
      <c r="F795" s="529"/>
      <c r="G795" s="539">
        <f>IF('Form - Part 1'!$D$31="Yes",1,0)</f>
        <v>0</v>
      </c>
      <c r="H795" s="527">
        <v>11</v>
      </c>
      <c r="I795" s="561"/>
      <c r="J795" s="562"/>
      <c r="K795" s="563"/>
      <c r="L795" s="564"/>
      <c r="M795" s="563"/>
      <c r="N795" s="565"/>
      <c r="O795" s="570"/>
      <c r="P795" s="671">
        <f t="shared" si="122"/>
        <v>0</v>
      </c>
      <c r="Q795" s="63">
        <f t="shared" si="123"/>
        <v>0</v>
      </c>
      <c r="R795" s="62">
        <f t="shared" si="124"/>
        <v>0</v>
      </c>
      <c r="S795" s="66">
        <f t="shared" si="125"/>
        <v>0</v>
      </c>
      <c r="T795" s="7">
        <f>($I795='Team Results'!$L$4)+0</f>
        <v>0</v>
      </c>
      <c r="U795" s="7">
        <f t="shared" si="126"/>
        <v>0</v>
      </c>
      <c r="V795" s="7">
        <f t="shared" si="127"/>
        <v>0</v>
      </c>
      <c r="W795" s="66">
        <f t="shared" si="128"/>
        <v>0</v>
      </c>
    </row>
    <row r="796" spans="1:23" ht="15">
      <c r="A796" s="5" t="str">
        <f t="shared" si="129"/>
        <v/>
      </c>
      <c r="B796" s="5" t="str">
        <f t="shared" si="130"/>
        <v/>
      </c>
      <c r="C796" s="5">
        <v>20</v>
      </c>
      <c r="D796" s="764"/>
      <c r="F796" s="529"/>
      <c r="G796" s="539">
        <f>IF('Form - Part 1'!$D$31="Yes",1,0)</f>
        <v>0</v>
      </c>
      <c r="H796" s="527">
        <v>12</v>
      </c>
      <c r="I796" s="561"/>
      <c r="J796" s="562"/>
      <c r="K796" s="567"/>
      <c r="L796" s="564"/>
      <c r="M796" s="563"/>
      <c r="N796" s="568"/>
      <c r="O796" s="570"/>
      <c r="P796" s="671">
        <f t="shared" si="122"/>
        <v>0</v>
      </c>
      <c r="Q796" s="63">
        <f t="shared" si="123"/>
        <v>0</v>
      </c>
      <c r="R796" s="62">
        <f t="shared" si="124"/>
        <v>0</v>
      </c>
      <c r="S796" s="66">
        <f t="shared" si="125"/>
        <v>0</v>
      </c>
      <c r="T796" s="7">
        <f>($I796='Team Results'!$L$4)+0</f>
        <v>0</v>
      </c>
      <c r="U796" s="7">
        <f t="shared" si="126"/>
        <v>0</v>
      </c>
      <c r="V796" s="7">
        <f t="shared" si="127"/>
        <v>0</v>
      </c>
      <c r="W796" s="66">
        <f t="shared" si="128"/>
        <v>0</v>
      </c>
    </row>
    <row r="797" spans="1:23" ht="15">
      <c r="A797" s="5" t="str">
        <f t="shared" si="129"/>
        <v/>
      </c>
      <c r="B797" s="5" t="str">
        <f t="shared" si="130"/>
        <v/>
      </c>
      <c r="C797" s="5">
        <v>20</v>
      </c>
      <c r="D797" s="764"/>
      <c r="F797" s="529"/>
      <c r="G797" s="539">
        <f>IF('Form - Part 1'!$D$31="Yes",1,0)</f>
        <v>0</v>
      </c>
      <c r="H797" s="527">
        <v>13</v>
      </c>
      <c r="I797" s="561"/>
      <c r="J797" s="562"/>
      <c r="K797" s="567"/>
      <c r="L797" s="564"/>
      <c r="M797" s="563"/>
      <c r="N797" s="568"/>
      <c r="O797" s="570"/>
      <c r="P797" s="671">
        <f t="shared" si="122"/>
        <v>0</v>
      </c>
      <c r="Q797" s="63">
        <f t="shared" si="123"/>
        <v>0</v>
      </c>
      <c r="R797" s="62">
        <f t="shared" si="124"/>
        <v>0</v>
      </c>
      <c r="S797" s="66">
        <f t="shared" si="125"/>
        <v>0</v>
      </c>
      <c r="T797" s="7">
        <f>($I797='Team Results'!$L$4)+0</f>
        <v>0</v>
      </c>
      <c r="U797" s="7">
        <f t="shared" si="126"/>
        <v>0</v>
      </c>
      <c r="V797" s="7">
        <f t="shared" si="127"/>
        <v>0</v>
      </c>
      <c r="W797" s="66">
        <f t="shared" si="128"/>
        <v>0</v>
      </c>
    </row>
    <row r="798" spans="1:23" ht="15">
      <c r="A798" s="5" t="str">
        <f t="shared" si="129"/>
        <v/>
      </c>
      <c r="B798" s="5" t="str">
        <f t="shared" si="130"/>
        <v/>
      </c>
      <c r="C798" s="5">
        <v>20</v>
      </c>
      <c r="D798" s="764"/>
      <c r="F798" s="529"/>
      <c r="G798" s="539">
        <f>IF('Form - Part 1'!$D$31="Yes",1,0)</f>
        <v>0</v>
      </c>
      <c r="H798" s="527">
        <v>14</v>
      </c>
      <c r="I798" s="561"/>
      <c r="J798" s="562"/>
      <c r="K798" s="563"/>
      <c r="L798" s="564"/>
      <c r="M798" s="563"/>
      <c r="N798" s="565"/>
      <c r="O798" s="570"/>
      <c r="P798" s="671">
        <f t="shared" si="122"/>
        <v>0</v>
      </c>
      <c r="Q798" s="63">
        <f t="shared" si="123"/>
        <v>0</v>
      </c>
      <c r="R798" s="62">
        <f t="shared" si="124"/>
        <v>0</v>
      </c>
      <c r="S798" s="66">
        <f t="shared" si="125"/>
        <v>0</v>
      </c>
      <c r="T798" s="7">
        <f>($I798='Team Results'!$L$4)+0</f>
        <v>0</v>
      </c>
      <c r="U798" s="7">
        <f t="shared" si="126"/>
        <v>0</v>
      </c>
      <c r="V798" s="7">
        <f t="shared" si="127"/>
        <v>0</v>
      </c>
      <c r="W798" s="66">
        <f t="shared" si="128"/>
        <v>0</v>
      </c>
    </row>
    <row r="799" spans="1:23" ht="15">
      <c r="A799" s="5" t="str">
        <f t="shared" si="129"/>
        <v/>
      </c>
      <c r="B799" s="5" t="str">
        <f t="shared" si="130"/>
        <v/>
      </c>
      <c r="C799" s="5">
        <v>20</v>
      </c>
      <c r="D799" s="764"/>
      <c r="F799" s="529"/>
      <c r="G799" s="539">
        <f>IF('Form - Part 1'!$D$31="Yes",1,0)</f>
        <v>0</v>
      </c>
      <c r="H799" s="527">
        <v>15</v>
      </c>
      <c r="I799" s="561"/>
      <c r="J799" s="562"/>
      <c r="K799" s="563"/>
      <c r="L799" s="564"/>
      <c r="M799" s="563"/>
      <c r="N799" s="565"/>
      <c r="O799" s="570"/>
      <c r="P799" s="671">
        <f t="shared" si="122"/>
        <v>0</v>
      </c>
      <c r="Q799" s="63">
        <f t="shared" si="123"/>
        <v>0</v>
      </c>
      <c r="R799" s="62">
        <f t="shared" si="124"/>
        <v>0</v>
      </c>
      <c r="S799" s="66">
        <f t="shared" si="125"/>
        <v>0</v>
      </c>
      <c r="T799" s="7">
        <f>($I799='Team Results'!$L$4)+0</f>
        <v>0</v>
      </c>
      <c r="U799" s="7">
        <f t="shared" si="126"/>
        <v>0</v>
      </c>
      <c r="V799" s="7">
        <f t="shared" si="127"/>
        <v>0</v>
      </c>
      <c r="W799" s="66">
        <f t="shared" si="128"/>
        <v>0</v>
      </c>
    </row>
    <row r="800" spans="1:23" ht="15">
      <c r="A800" s="5" t="str">
        <f t="shared" si="129"/>
        <v/>
      </c>
      <c r="B800" s="5" t="str">
        <f t="shared" si="130"/>
        <v/>
      </c>
      <c r="C800" s="5">
        <v>20</v>
      </c>
      <c r="D800" s="764"/>
      <c r="F800" s="529"/>
      <c r="G800" s="539">
        <f>IF('Form - Part 1'!$D$31="Yes",1,0)</f>
        <v>0</v>
      </c>
      <c r="H800" s="527">
        <v>16</v>
      </c>
      <c r="I800" s="561"/>
      <c r="J800" s="562"/>
      <c r="K800" s="563"/>
      <c r="L800" s="564"/>
      <c r="M800" s="563"/>
      <c r="N800" s="565"/>
      <c r="O800" s="570"/>
      <c r="P800" s="671">
        <f t="shared" si="122"/>
        <v>0</v>
      </c>
      <c r="Q800" s="63">
        <f t="shared" si="123"/>
        <v>0</v>
      </c>
      <c r="R800" s="62">
        <f t="shared" si="124"/>
        <v>0</v>
      </c>
      <c r="S800" s="66">
        <f t="shared" si="125"/>
        <v>0</v>
      </c>
      <c r="T800" s="7">
        <f>($I800='Team Results'!$L$4)+0</f>
        <v>0</v>
      </c>
      <c r="U800" s="7">
        <f t="shared" si="126"/>
        <v>0</v>
      </c>
      <c r="V800" s="7">
        <f t="shared" si="127"/>
        <v>0</v>
      </c>
      <c r="W800" s="66">
        <f t="shared" si="128"/>
        <v>0</v>
      </c>
    </row>
    <row r="801" spans="1:23" ht="15">
      <c r="A801" s="5" t="str">
        <f t="shared" si="129"/>
        <v/>
      </c>
      <c r="B801" s="5" t="str">
        <f t="shared" si="130"/>
        <v/>
      </c>
      <c r="C801" s="5">
        <v>20</v>
      </c>
      <c r="D801" s="764"/>
      <c r="F801" s="529"/>
      <c r="G801" s="539">
        <f>IF('Form - Part 1'!$D$31="Yes",1,0)</f>
        <v>0</v>
      </c>
      <c r="H801" s="527">
        <v>17</v>
      </c>
      <c r="I801" s="561"/>
      <c r="J801" s="562"/>
      <c r="K801" s="567"/>
      <c r="L801" s="564"/>
      <c r="M801" s="563"/>
      <c r="N801" s="568"/>
      <c r="O801" s="570"/>
      <c r="P801" s="671">
        <f t="shared" si="122"/>
        <v>0</v>
      </c>
      <c r="Q801" s="63">
        <f t="shared" si="123"/>
        <v>0</v>
      </c>
      <c r="R801" s="62">
        <f t="shared" si="124"/>
        <v>0</v>
      </c>
      <c r="S801" s="66">
        <f t="shared" si="125"/>
        <v>0</v>
      </c>
      <c r="T801" s="7">
        <f>($I801='Team Results'!$L$4)+0</f>
        <v>0</v>
      </c>
      <c r="U801" s="7">
        <f t="shared" si="126"/>
        <v>0</v>
      </c>
      <c r="V801" s="7">
        <f t="shared" si="127"/>
        <v>0</v>
      </c>
      <c r="W801" s="66">
        <f t="shared" si="128"/>
        <v>0</v>
      </c>
    </row>
    <row r="802" spans="1:23" ht="15">
      <c r="A802" s="5" t="str">
        <f t="shared" si="129"/>
        <v/>
      </c>
      <c r="B802" s="5" t="str">
        <f t="shared" si="130"/>
        <v/>
      </c>
      <c r="C802" s="5">
        <v>20</v>
      </c>
      <c r="D802" s="764"/>
      <c r="F802" s="529"/>
      <c r="G802" s="539">
        <f>IF('Form - Part 1'!$D$31="Yes",1,0)</f>
        <v>0</v>
      </c>
      <c r="H802" s="527">
        <v>18</v>
      </c>
      <c r="I802" s="561"/>
      <c r="J802" s="562"/>
      <c r="K802" s="567"/>
      <c r="L802" s="564"/>
      <c r="M802" s="563"/>
      <c r="N802" s="568"/>
      <c r="O802" s="570"/>
      <c r="P802" s="671">
        <f t="shared" si="122"/>
        <v>0</v>
      </c>
      <c r="Q802" s="63">
        <f t="shared" si="123"/>
        <v>0</v>
      </c>
      <c r="R802" s="62">
        <f t="shared" si="124"/>
        <v>0</v>
      </c>
      <c r="S802" s="66">
        <f t="shared" si="125"/>
        <v>0</v>
      </c>
      <c r="T802" s="7">
        <f>($I802='Team Results'!$L$4)+0</f>
        <v>0</v>
      </c>
      <c r="U802" s="7">
        <f t="shared" si="126"/>
        <v>0</v>
      </c>
      <c r="V802" s="7">
        <f t="shared" si="127"/>
        <v>0</v>
      </c>
      <c r="W802" s="66">
        <f t="shared" si="128"/>
        <v>0</v>
      </c>
    </row>
    <row r="803" spans="1:23" ht="15">
      <c r="A803" s="5" t="str">
        <f t="shared" si="129"/>
        <v/>
      </c>
      <c r="B803" s="5" t="str">
        <f t="shared" si="130"/>
        <v/>
      </c>
      <c r="C803" s="5">
        <v>20</v>
      </c>
      <c r="D803" s="764"/>
      <c r="F803" s="529"/>
      <c r="G803" s="539">
        <f>IF('Form - Part 1'!$D$31="Yes",1,0)</f>
        <v>0</v>
      </c>
      <c r="H803" s="527">
        <v>19</v>
      </c>
      <c r="I803" s="561"/>
      <c r="J803" s="562"/>
      <c r="K803" s="567"/>
      <c r="L803" s="564"/>
      <c r="M803" s="563"/>
      <c r="N803" s="568"/>
      <c r="O803" s="570"/>
      <c r="P803" s="671">
        <f t="shared" si="122"/>
        <v>0</v>
      </c>
      <c r="Q803" s="63">
        <f t="shared" si="123"/>
        <v>0</v>
      </c>
      <c r="R803" s="62">
        <f t="shared" si="124"/>
        <v>0</v>
      </c>
      <c r="S803" s="66">
        <f t="shared" si="125"/>
        <v>0</v>
      </c>
      <c r="T803" s="7">
        <f>($I803='Team Results'!$L$4)+0</f>
        <v>0</v>
      </c>
      <c r="U803" s="7">
        <f t="shared" si="126"/>
        <v>0</v>
      </c>
      <c r="V803" s="7">
        <f t="shared" si="127"/>
        <v>0</v>
      </c>
      <c r="W803" s="66">
        <f t="shared" si="128"/>
        <v>0</v>
      </c>
    </row>
    <row r="804" spans="1:23" ht="15">
      <c r="A804" s="5" t="str">
        <f t="shared" si="129"/>
        <v/>
      </c>
      <c r="B804" s="5" t="str">
        <f t="shared" si="130"/>
        <v/>
      </c>
      <c r="C804" s="5">
        <v>20</v>
      </c>
      <c r="D804" s="764"/>
      <c r="F804" s="529"/>
      <c r="G804" s="539">
        <f>IF('Form - Part 1'!$D$31="Yes",1,0)</f>
        <v>0</v>
      </c>
      <c r="H804" s="527">
        <v>20</v>
      </c>
      <c r="I804" s="561"/>
      <c r="J804" s="562"/>
      <c r="K804" s="567"/>
      <c r="L804" s="564"/>
      <c r="M804" s="563"/>
      <c r="N804" s="568"/>
      <c r="O804" s="570"/>
      <c r="P804" s="671">
        <f t="shared" si="122"/>
        <v>0</v>
      </c>
      <c r="Q804" s="63">
        <f t="shared" si="123"/>
        <v>0</v>
      </c>
      <c r="R804" s="62">
        <f t="shared" si="124"/>
        <v>0</v>
      </c>
      <c r="S804" s="66">
        <f t="shared" si="125"/>
        <v>0</v>
      </c>
      <c r="T804" s="7">
        <f>($I804='Team Results'!$L$4)+0</f>
        <v>0</v>
      </c>
      <c r="U804" s="7">
        <f t="shared" si="126"/>
        <v>0</v>
      </c>
      <c r="V804" s="7">
        <f t="shared" si="127"/>
        <v>0</v>
      </c>
      <c r="W804" s="66">
        <f t="shared" si="128"/>
        <v>0</v>
      </c>
    </row>
    <row r="805" spans="1:23" ht="15">
      <c r="A805" s="5" t="str">
        <f t="shared" si="129"/>
        <v/>
      </c>
      <c r="B805" s="5" t="str">
        <f t="shared" si="130"/>
        <v/>
      </c>
      <c r="C805" s="5">
        <v>20</v>
      </c>
      <c r="D805" s="764"/>
      <c r="F805" s="529"/>
      <c r="G805" s="539">
        <f>IF('Form - Part 1'!$D$31="Yes",1,0)</f>
        <v>0</v>
      </c>
      <c r="H805" s="527">
        <v>21</v>
      </c>
      <c r="I805" s="561"/>
      <c r="J805" s="562"/>
      <c r="K805" s="567"/>
      <c r="L805" s="564"/>
      <c r="M805" s="563"/>
      <c r="N805" s="568"/>
      <c r="O805" s="570"/>
      <c r="P805" s="671">
        <f t="shared" si="122"/>
        <v>0</v>
      </c>
      <c r="Q805" s="63">
        <f t="shared" si="123"/>
        <v>0</v>
      </c>
      <c r="R805" s="62">
        <f t="shared" si="124"/>
        <v>0</v>
      </c>
      <c r="S805" s="66">
        <f t="shared" si="125"/>
        <v>0</v>
      </c>
      <c r="T805" s="7">
        <f>($I805='Team Results'!$L$4)+0</f>
        <v>0</v>
      </c>
      <c r="U805" s="7">
        <f t="shared" si="126"/>
        <v>0</v>
      </c>
      <c r="V805" s="7">
        <f t="shared" si="127"/>
        <v>0</v>
      </c>
      <c r="W805" s="66">
        <f t="shared" si="128"/>
        <v>0</v>
      </c>
    </row>
    <row r="806" spans="1:23" ht="15">
      <c r="A806" s="5" t="str">
        <f t="shared" si="129"/>
        <v/>
      </c>
      <c r="B806" s="5" t="str">
        <f t="shared" si="130"/>
        <v/>
      </c>
      <c r="C806" s="5">
        <v>20</v>
      </c>
      <c r="D806" s="764"/>
      <c r="F806" s="529"/>
      <c r="G806" s="539">
        <f>IF('Form - Part 1'!$D$31="Yes",1,0)</f>
        <v>0</v>
      </c>
      <c r="H806" s="527">
        <v>22</v>
      </c>
      <c r="I806" s="561"/>
      <c r="J806" s="562"/>
      <c r="K806" s="567"/>
      <c r="L806" s="564"/>
      <c r="M806" s="563"/>
      <c r="N806" s="568"/>
      <c r="O806" s="570"/>
      <c r="P806" s="671">
        <f t="shared" si="122"/>
        <v>0</v>
      </c>
      <c r="Q806" s="63">
        <f t="shared" si="123"/>
        <v>0</v>
      </c>
      <c r="R806" s="62">
        <f t="shared" si="124"/>
        <v>0</v>
      </c>
      <c r="S806" s="66">
        <f t="shared" si="125"/>
        <v>0</v>
      </c>
      <c r="T806" s="7">
        <f>($I806='Team Results'!$L$4)+0</f>
        <v>0</v>
      </c>
      <c r="U806" s="7">
        <f t="shared" si="126"/>
        <v>0</v>
      </c>
      <c r="V806" s="7">
        <f t="shared" si="127"/>
        <v>0</v>
      </c>
      <c r="W806" s="66">
        <f t="shared" si="128"/>
        <v>0</v>
      </c>
    </row>
    <row r="807" spans="1:23" ht="15">
      <c r="A807" s="5" t="str">
        <f t="shared" si="129"/>
        <v/>
      </c>
      <c r="B807" s="5" t="str">
        <f t="shared" si="130"/>
        <v/>
      </c>
      <c r="C807" s="5">
        <v>20</v>
      </c>
      <c r="D807" s="764"/>
      <c r="F807" s="529"/>
      <c r="G807" s="539">
        <f>IF('Form - Part 1'!$D$31="Yes",1,0)</f>
        <v>0</v>
      </c>
      <c r="H807" s="527">
        <v>23</v>
      </c>
      <c r="I807" s="561"/>
      <c r="J807" s="562"/>
      <c r="K807" s="567"/>
      <c r="L807" s="564"/>
      <c r="M807" s="563"/>
      <c r="N807" s="568"/>
      <c r="O807" s="570"/>
      <c r="P807" s="671">
        <f t="shared" si="122"/>
        <v>0</v>
      </c>
      <c r="Q807" s="63">
        <f t="shared" si="123"/>
        <v>0</v>
      </c>
      <c r="R807" s="62">
        <f t="shared" si="124"/>
        <v>0</v>
      </c>
      <c r="S807" s="66">
        <f t="shared" si="125"/>
        <v>0</v>
      </c>
      <c r="T807" s="7">
        <f>($I807='Team Results'!$L$4)+0</f>
        <v>0</v>
      </c>
      <c r="U807" s="7">
        <f t="shared" si="126"/>
        <v>0</v>
      </c>
      <c r="V807" s="7">
        <f t="shared" si="127"/>
        <v>0</v>
      </c>
      <c r="W807" s="66">
        <f t="shared" si="128"/>
        <v>0</v>
      </c>
    </row>
    <row r="808" spans="1:23" ht="15">
      <c r="A808" s="5" t="str">
        <f t="shared" si="129"/>
        <v/>
      </c>
      <c r="B808" s="5" t="str">
        <f t="shared" si="130"/>
        <v/>
      </c>
      <c r="C808" s="5">
        <v>20</v>
      </c>
      <c r="D808" s="764"/>
      <c r="F808" s="529"/>
      <c r="G808" s="539">
        <f>IF('Form - Part 1'!$D$31="Yes",1,0)</f>
        <v>0</v>
      </c>
      <c r="H808" s="527">
        <v>24</v>
      </c>
      <c r="I808" s="561"/>
      <c r="J808" s="562"/>
      <c r="K808" s="567"/>
      <c r="L808" s="564"/>
      <c r="M808" s="563"/>
      <c r="N808" s="568"/>
      <c r="O808" s="570"/>
      <c r="P808" s="671">
        <f t="shared" si="122"/>
        <v>0</v>
      </c>
      <c r="Q808" s="63">
        <f t="shared" si="123"/>
        <v>0</v>
      </c>
      <c r="R808" s="62">
        <f t="shared" si="124"/>
        <v>0</v>
      </c>
      <c r="S808" s="66">
        <f t="shared" si="125"/>
        <v>0</v>
      </c>
      <c r="T808" s="7">
        <f>($I808='Team Results'!$L$4)+0</f>
        <v>0</v>
      </c>
      <c r="U808" s="7">
        <f t="shared" si="126"/>
        <v>0</v>
      </c>
      <c r="V808" s="7">
        <f t="shared" si="127"/>
        <v>0</v>
      </c>
      <c r="W808" s="66">
        <f t="shared" si="128"/>
        <v>0</v>
      </c>
    </row>
    <row r="809" spans="1:23" ht="15">
      <c r="A809" s="5" t="str">
        <f t="shared" si="129"/>
        <v/>
      </c>
      <c r="B809" s="5" t="str">
        <f t="shared" si="130"/>
        <v/>
      </c>
      <c r="C809" s="5">
        <v>20</v>
      </c>
      <c r="D809" s="764"/>
      <c r="F809" s="529"/>
      <c r="G809" s="539">
        <f>IF('Form - Part 1'!$D$31="Yes",1,0)</f>
        <v>0</v>
      </c>
      <c r="H809" s="527">
        <v>25</v>
      </c>
      <c r="I809" s="561"/>
      <c r="J809" s="562"/>
      <c r="K809" s="567"/>
      <c r="L809" s="564"/>
      <c r="M809" s="563"/>
      <c r="N809" s="568"/>
      <c r="O809" s="570"/>
      <c r="P809" s="671">
        <f t="shared" si="122"/>
        <v>0</v>
      </c>
      <c r="Q809" s="63">
        <f t="shared" si="123"/>
        <v>0</v>
      </c>
      <c r="R809" s="62">
        <f t="shared" si="124"/>
        <v>0</v>
      </c>
      <c r="S809" s="66">
        <f t="shared" si="125"/>
        <v>0</v>
      </c>
      <c r="T809" s="7">
        <f>($I809='Team Results'!$L$4)+0</f>
        <v>0</v>
      </c>
      <c r="U809" s="7">
        <f t="shared" si="126"/>
        <v>0</v>
      </c>
      <c r="V809" s="7">
        <f t="shared" si="127"/>
        <v>0</v>
      </c>
      <c r="W809" s="66">
        <f t="shared" si="128"/>
        <v>0</v>
      </c>
    </row>
    <row r="810" spans="1:23" ht="15">
      <c r="A810" s="5" t="str">
        <f t="shared" si="129"/>
        <v/>
      </c>
      <c r="B810" s="5" t="str">
        <f t="shared" si="130"/>
        <v/>
      </c>
      <c r="C810" s="5">
        <v>20</v>
      </c>
      <c r="D810" s="764"/>
      <c r="F810" s="529"/>
      <c r="G810" s="539">
        <f>IF('Form - Part 1'!$D$31="Yes",1,0)</f>
        <v>0</v>
      </c>
      <c r="H810" s="527">
        <v>26</v>
      </c>
      <c r="I810" s="561"/>
      <c r="J810" s="562"/>
      <c r="K810" s="563"/>
      <c r="L810" s="564"/>
      <c r="M810" s="563"/>
      <c r="N810" s="565"/>
      <c r="O810" s="570"/>
      <c r="P810" s="671">
        <f t="shared" si="122"/>
        <v>0</v>
      </c>
      <c r="Q810" s="63">
        <f t="shared" si="123"/>
        <v>0</v>
      </c>
      <c r="R810" s="62">
        <f t="shared" si="124"/>
        <v>0</v>
      </c>
      <c r="S810" s="66">
        <f t="shared" si="125"/>
        <v>0</v>
      </c>
      <c r="T810" s="7">
        <f>($I810='Team Results'!$L$4)+0</f>
        <v>0</v>
      </c>
      <c r="U810" s="7">
        <f t="shared" si="126"/>
        <v>0</v>
      </c>
      <c r="V810" s="7">
        <f t="shared" si="127"/>
        <v>0</v>
      </c>
      <c r="W810" s="66">
        <f t="shared" si="128"/>
        <v>0</v>
      </c>
    </row>
    <row r="811" spans="1:23" ht="15">
      <c r="A811" s="5" t="str">
        <f t="shared" si="129"/>
        <v/>
      </c>
      <c r="B811" s="5" t="str">
        <f t="shared" si="130"/>
        <v/>
      </c>
      <c r="C811" s="5">
        <v>20</v>
      </c>
      <c r="D811" s="764"/>
      <c r="F811" s="529"/>
      <c r="G811" s="539">
        <f>IF('Form - Part 1'!$D$31="Yes",1,0)</f>
        <v>0</v>
      </c>
      <c r="H811" s="527">
        <v>27</v>
      </c>
      <c r="I811" s="561"/>
      <c r="J811" s="562"/>
      <c r="K811" s="563"/>
      <c r="L811" s="564"/>
      <c r="M811" s="563"/>
      <c r="N811" s="565"/>
      <c r="O811" s="570"/>
      <c r="P811" s="671">
        <f t="shared" si="122"/>
        <v>0</v>
      </c>
      <c r="Q811" s="63">
        <f t="shared" si="123"/>
        <v>0</v>
      </c>
      <c r="R811" s="62">
        <f t="shared" si="124"/>
        <v>0</v>
      </c>
      <c r="S811" s="66">
        <f t="shared" si="125"/>
        <v>0</v>
      </c>
      <c r="T811" s="7">
        <f>($I811='Team Results'!$L$4)+0</f>
        <v>0</v>
      </c>
      <c r="U811" s="7">
        <f t="shared" si="126"/>
        <v>0</v>
      </c>
      <c r="V811" s="7">
        <f t="shared" si="127"/>
        <v>0</v>
      </c>
      <c r="W811" s="66">
        <f t="shared" si="128"/>
        <v>0</v>
      </c>
    </row>
    <row r="812" spans="1:23" ht="15">
      <c r="A812" s="5" t="str">
        <f t="shared" si="129"/>
        <v/>
      </c>
      <c r="B812" s="5" t="str">
        <f t="shared" si="130"/>
        <v/>
      </c>
      <c r="C812" s="5">
        <v>20</v>
      </c>
      <c r="D812" s="764"/>
      <c r="F812" s="529"/>
      <c r="G812" s="539">
        <f>IF('Form - Part 1'!$D$31="Yes",1,0)</f>
        <v>0</v>
      </c>
      <c r="H812" s="527">
        <v>28</v>
      </c>
      <c r="I812" s="561"/>
      <c r="J812" s="562"/>
      <c r="K812" s="563"/>
      <c r="L812" s="564"/>
      <c r="M812" s="563"/>
      <c r="N812" s="565"/>
      <c r="O812" s="570"/>
      <c r="P812" s="671">
        <f t="shared" si="122"/>
        <v>0</v>
      </c>
      <c r="Q812" s="63">
        <f t="shared" si="123"/>
        <v>0</v>
      </c>
      <c r="R812" s="62">
        <f t="shared" si="124"/>
        <v>0</v>
      </c>
      <c r="S812" s="66">
        <f t="shared" si="125"/>
        <v>0</v>
      </c>
      <c r="T812" s="7">
        <f>($I812='Team Results'!$L$4)+0</f>
        <v>0</v>
      </c>
      <c r="U812" s="7">
        <f t="shared" si="126"/>
        <v>0</v>
      </c>
      <c r="V812" s="7">
        <f t="shared" si="127"/>
        <v>0</v>
      </c>
      <c r="W812" s="66">
        <f t="shared" si="128"/>
        <v>0</v>
      </c>
    </row>
    <row r="813" spans="1:23" ht="15">
      <c r="A813" s="5" t="str">
        <f t="shared" si="129"/>
        <v/>
      </c>
      <c r="B813" s="5" t="str">
        <f t="shared" si="130"/>
        <v/>
      </c>
      <c r="C813" s="5">
        <v>20</v>
      </c>
      <c r="D813" s="764"/>
      <c r="F813" s="529"/>
      <c r="G813" s="539">
        <f>IF('Form - Part 1'!$D$31="Yes",1,0)</f>
        <v>0</v>
      </c>
      <c r="H813" s="527">
        <v>29</v>
      </c>
      <c r="I813" s="561"/>
      <c r="J813" s="562"/>
      <c r="K813" s="563"/>
      <c r="L813" s="564"/>
      <c r="M813" s="563"/>
      <c r="N813" s="565"/>
      <c r="O813" s="570"/>
      <c r="P813" s="671">
        <f t="shared" si="122"/>
        <v>0</v>
      </c>
      <c r="Q813" s="63">
        <f t="shared" si="123"/>
        <v>0</v>
      </c>
      <c r="R813" s="62">
        <f t="shared" si="124"/>
        <v>0</v>
      </c>
      <c r="S813" s="66">
        <f t="shared" si="125"/>
        <v>0</v>
      </c>
      <c r="T813" s="7">
        <f>($I813='Team Results'!$L$4)+0</f>
        <v>0</v>
      </c>
      <c r="U813" s="7">
        <f t="shared" si="126"/>
        <v>0</v>
      </c>
      <c r="V813" s="7">
        <f t="shared" si="127"/>
        <v>0</v>
      </c>
      <c r="W813" s="66">
        <f t="shared" si="128"/>
        <v>0</v>
      </c>
    </row>
    <row r="814" spans="1:23" ht="15">
      <c r="A814" s="5" t="str">
        <f t="shared" si="129"/>
        <v/>
      </c>
      <c r="B814" s="5" t="str">
        <f t="shared" si="130"/>
        <v/>
      </c>
      <c r="C814" s="5">
        <v>20</v>
      </c>
      <c r="D814" s="764"/>
      <c r="F814" s="529"/>
      <c r="G814" s="539">
        <f>IF('Form - Part 1'!$D$31="Yes",1,0)</f>
        <v>0</v>
      </c>
      <c r="H814" s="527">
        <v>30</v>
      </c>
      <c r="I814" s="561"/>
      <c r="J814" s="562"/>
      <c r="K814" s="567"/>
      <c r="L814" s="564"/>
      <c r="M814" s="563"/>
      <c r="N814" s="568"/>
      <c r="O814" s="570"/>
      <c r="P814" s="671">
        <f t="shared" si="122"/>
        <v>0</v>
      </c>
      <c r="Q814" s="63">
        <f t="shared" si="123"/>
        <v>0</v>
      </c>
      <c r="R814" s="62">
        <f t="shared" si="124"/>
        <v>0</v>
      </c>
      <c r="S814" s="66">
        <f t="shared" si="125"/>
        <v>0</v>
      </c>
      <c r="T814" s="7">
        <f>($I814='Team Results'!$L$4)+0</f>
        <v>0</v>
      </c>
      <c r="U814" s="7">
        <f t="shared" si="126"/>
        <v>0</v>
      </c>
      <c r="V814" s="7">
        <f t="shared" si="127"/>
        <v>0</v>
      </c>
      <c r="W814" s="66">
        <f t="shared" si="128"/>
        <v>0</v>
      </c>
    </row>
    <row r="815" spans="1:23" ht="15">
      <c r="A815" s="5" t="str">
        <f t="shared" si="129"/>
        <v/>
      </c>
      <c r="B815" s="5" t="str">
        <f t="shared" si="130"/>
        <v/>
      </c>
      <c r="C815" s="5">
        <v>20</v>
      </c>
      <c r="D815" s="764"/>
      <c r="F815" s="529"/>
      <c r="G815" s="539">
        <f>IF('Form - Part 1'!$D$31="Yes",1,0)</f>
        <v>0</v>
      </c>
      <c r="H815" s="527">
        <v>31</v>
      </c>
      <c r="I815" s="561"/>
      <c r="J815" s="562"/>
      <c r="K815" s="567"/>
      <c r="L815" s="564"/>
      <c r="M815" s="563"/>
      <c r="N815" s="568"/>
      <c r="O815" s="570"/>
      <c r="P815" s="671">
        <f t="shared" si="122"/>
        <v>0</v>
      </c>
      <c r="Q815" s="63">
        <f t="shared" si="123"/>
        <v>0</v>
      </c>
      <c r="R815" s="62">
        <f t="shared" si="124"/>
        <v>0</v>
      </c>
      <c r="S815" s="66">
        <f t="shared" si="125"/>
        <v>0</v>
      </c>
      <c r="T815" s="7">
        <f>($I815='Team Results'!$L$4)+0</f>
        <v>0</v>
      </c>
      <c r="U815" s="7">
        <f t="shared" si="126"/>
        <v>0</v>
      </c>
      <c r="V815" s="7">
        <f t="shared" si="127"/>
        <v>0</v>
      </c>
      <c r="W815" s="66">
        <f t="shared" si="128"/>
        <v>0</v>
      </c>
    </row>
    <row r="816" spans="1:23" ht="15">
      <c r="A816" s="5" t="str">
        <f t="shared" si="129"/>
        <v/>
      </c>
      <c r="B816" s="5" t="str">
        <f t="shared" si="130"/>
        <v/>
      </c>
      <c r="C816" s="5">
        <v>20</v>
      </c>
      <c r="D816" s="764"/>
      <c r="F816" s="529"/>
      <c r="G816" s="539">
        <f>IF('Form - Part 1'!$D$31="Yes",1,0)</f>
        <v>0</v>
      </c>
      <c r="H816" s="527">
        <v>32</v>
      </c>
      <c r="I816" s="561"/>
      <c r="J816" s="562"/>
      <c r="K816" s="567"/>
      <c r="L816" s="564"/>
      <c r="M816" s="563"/>
      <c r="N816" s="568"/>
      <c r="O816" s="570"/>
      <c r="P816" s="671">
        <f t="shared" si="122"/>
        <v>0</v>
      </c>
      <c r="Q816" s="63">
        <f t="shared" si="123"/>
        <v>0</v>
      </c>
      <c r="R816" s="62">
        <f t="shared" si="124"/>
        <v>0</v>
      </c>
      <c r="S816" s="66">
        <f t="shared" si="125"/>
        <v>0</v>
      </c>
      <c r="T816" s="7">
        <f>($I816='Team Results'!$L$4)+0</f>
        <v>0</v>
      </c>
      <c r="U816" s="7">
        <f t="shared" si="126"/>
        <v>0</v>
      </c>
      <c r="V816" s="7">
        <f t="shared" si="127"/>
        <v>0</v>
      </c>
      <c r="W816" s="66">
        <f t="shared" si="128"/>
        <v>0</v>
      </c>
    </row>
    <row r="817" spans="1:52" ht="15">
      <c r="A817" s="5" t="str">
        <f t="shared" si="129"/>
        <v/>
      </c>
      <c r="B817" s="5" t="str">
        <f t="shared" si="130"/>
        <v/>
      </c>
      <c r="C817" s="5">
        <v>20</v>
      </c>
      <c r="D817" s="764"/>
      <c r="F817" s="529"/>
      <c r="G817" s="539">
        <f>IF('Form - Part 1'!$D$31="Yes",1,0)</f>
        <v>0</v>
      </c>
      <c r="H817" s="527">
        <v>33</v>
      </c>
      <c r="I817" s="561"/>
      <c r="J817" s="562"/>
      <c r="K817" s="567"/>
      <c r="L817" s="564"/>
      <c r="M817" s="563"/>
      <c r="N817" s="568"/>
      <c r="O817" s="570"/>
      <c r="P817" s="671">
        <f t="shared" si="122"/>
        <v>0</v>
      </c>
      <c r="Q817" s="63">
        <f t="shared" si="123"/>
        <v>0</v>
      </c>
      <c r="R817" s="62">
        <f t="shared" si="124"/>
        <v>0</v>
      </c>
      <c r="S817" s="66">
        <f t="shared" si="125"/>
        <v>0</v>
      </c>
      <c r="T817" s="7">
        <f>($I817='Team Results'!$L$4)+0</f>
        <v>0</v>
      </c>
      <c r="U817" s="7">
        <f t="shared" si="126"/>
        <v>0</v>
      </c>
      <c r="V817" s="7">
        <f t="shared" si="127"/>
        <v>0</v>
      </c>
      <c r="W817" s="66">
        <f t="shared" si="128"/>
        <v>0</v>
      </c>
    </row>
    <row r="818" spans="1:52" ht="15">
      <c r="A818" s="5" t="str">
        <f t="shared" si="129"/>
        <v/>
      </c>
      <c r="B818" s="5" t="str">
        <f t="shared" si="130"/>
        <v/>
      </c>
      <c r="C818" s="5">
        <v>20</v>
      </c>
      <c r="D818" s="764"/>
      <c r="F818" s="529"/>
      <c r="G818" s="539">
        <f>IF('Form - Part 1'!$D$31="Yes",1,0)</f>
        <v>0</v>
      </c>
      <c r="H818" s="527">
        <v>34</v>
      </c>
      <c r="I818" s="561"/>
      <c r="J818" s="562"/>
      <c r="K818" s="567"/>
      <c r="L818" s="564"/>
      <c r="M818" s="563"/>
      <c r="N818" s="568"/>
      <c r="O818" s="570"/>
      <c r="P818" s="671">
        <f t="shared" si="122"/>
        <v>0</v>
      </c>
      <c r="Q818" s="63">
        <f t="shared" si="123"/>
        <v>0</v>
      </c>
      <c r="R818" s="62">
        <f t="shared" si="124"/>
        <v>0</v>
      </c>
      <c r="S818" s="66">
        <f t="shared" si="125"/>
        <v>0</v>
      </c>
      <c r="T818" s="7">
        <f>($I818='Team Results'!$L$4)+0</f>
        <v>0</v>
      </c>
      <c r="U818" s="7">
        <f t="shared" si="126"/>
        <v>0</v>
      </c>
      <c r="V818" s="7">
        <f t="shared" si="127"/>
        <v>0</v>
      </c>
      <c r="W818" s="66">
        <f t="shared" si="128"/>
        <v>0</v>
      </c>
    </row>
    <row r="819" spans="1:52" ht="15">
      <c r="A819" s="5" t="str">
        <f t="shared" si="129"/>
        <v/>
      </c>
      <c r="B819" s="5" t="str">
        <f t="shared" si="130"/>
        <v/>
      </c>
      <c r="C819" s="5">
        <v>20</v>
      </c>
      <c r="D819" s="764"/>
      <c r="F819" s="529"/>
      <c r="G819" s="539">
        <f>IF('Form - Part 1'!$D$31="Yes",1,0)</f>
        <v>0</v>
      </c>
      <c r="H819" s="527">
        <v>35</v>
      </c>
      <c r="I819" s="561"/>
      <c r="J819" s="562"/>
      <c r="K819" s="567"/>
      <c r="L819" s="564"/>
      <c r="M819" s="563"/>
      <c r="N819" s="568"/>
      <c r="O819" s="570"/>
      <c r="P819" s="671">
        <f t="shared" si="122"/>
        <v>0</v>
      </c>
      <c r="Q819" s="63">
        <f t="shared" si="123"/>
        <v>0</v>
      </c>
      <c r="R819" s="62">
        <f t="shared" si="124"/>
        <v>0</v>
      </c>
      <c r="S819" s="66">
        <f t="shared" si="125"/>
        <v>0</v>
      </c>
      <c r="T819" s="7">
        <f>($I819='Team Results'!$L$4)+0</f>
        <v>0</v>
      </c>
      <c r="U819" s="7">
        <f t="shared" si="126"/>
        <v>0</v>
      </c>
      <c r="V819" s="7">
        <f t="shared" si="127"/>
        <v>0</v>
      </c>
      <c r="W819" s="66">
        <f t="shared" si="128"/>
        <v>0</v>
      </c>
    </row>
    <row r="820" spans="1:52" ht="15">
      <c r="A820" s="5" t="str">
        <f t="shared" si="129"/>
        <v/>
      </c>
      <c r="B820" s="5" t="str">
        <f t="shared" si="130"/>
        <v/>
      </c>
      <c r="C820" s="5">
        <v>20</v>
      </c>
      <c r="D820" s="764"/>
      <c r="F820" s="529"/>
      <c r="G820" s="539">
        <f>IF('Form - Part 1'!$D$31="Yes",1,0)</f>
        <v>0</v>
      </c>
      <c r="H820" s="527">
        <v>36</v>
      </c>
      <c r="I820" s="561"/>
      <c r="J820" s="562"/>
      <c r="K820" s="567"/>
      <c r="L820" s="564"/>
      <c r="M820" s="563"/>
      <c r="N820" s="568"/>
      <c r="O820" s="570"/>
      <c r="P820" s="671">
        <f t="shared" si="122"/>
        <v>0</v>
      </c>
      <c r="Q820" s="63">
        <f t="shared" si="123"/>
        <v>0</v>
      </c>
      <c r="R820" s="62">
        <f t="shared" si="124"/>
        <v>0</v>
      </c>
      <c r="S820" s="66">
        <f t="shared" si="125"/>
        <v>0</v>
      </c>
      <c r="T820" s="7">
        <f>($I820='Team Results'!$L$4)+0</f>
        <v>0</v>
      </c>
      <c r="U820" s="7">
        <f t="shared" si="126"/>
        <v>0</v>
      </c>
      <c r="V820" s="7">
        <f t="shared" si="127"/>
        <v>0</v>
      </c>
      <c r="W820" s="66">
        <f t="shared" si="128"/>
        <v>0</v>
      </c>
    </row>
    <row r="821" spans="1:52" ht="15">
      <c r="A821" s="5" t="str">
        <f t="shared" si="129"/>
        <v/>
      </c>
      <c r="B821" s="5" t="str">
        <f t="shared" si="130"/>
        <v/>
      </c>
      <c r="C821" s="5">
        <v>20</v>
      </c>
      <c r="D821" s="764"/>
      <c r="F821" s="529"/>
      <c r="G821" s="539">
        <f>IF('Form - Part 1'!$D$31="Yes",1,0)</f>
        <v>0</v>
      </c>
      <c r="H821" s="527">
        <v>37</v>
      </c>
      <c r="I821" s="561"/>
      <c r="J821" s="562"/>
      <c r="K821" s="567"/>
      <c r="L821" s="564"/>
      <c r="M821" s="563"/>
      <c r="N821" s="568"/>
      <c r="O821" s="570"/>
      <c r="P821" s="671">
        <f t="shared" si="122"/>
        <v>0</v>
      </c>
      <c r="Q821" s="63">
        <f t="shared" si="123"/>
        <v>0</v>
      </c>
      <c r="R821" s="62">
        <f t="shared" si="124"/>
        <v>0</v>
      </c>
      <c r="S821" s="66">
        <f t="shared" si="125"/>
        <v>0</v>
      </c>
      <c r="T821" s="7">
        <f>($I821='Team Results'!$L$4)+0</f>
        <v>0</v>
      </c>
      <c r="U821" s="7">
        <f t="shared" si="126"/>
        <v>0</v>
      </c>
      <c r="V821" s="7">
        <f t="shared" si="127"/>
        <v>0</v>
      </c>
      <c r="W821" s="66">
        <f t="shared" si="128"/>
        <v>0</v>
      </c>
    </row>
    <row r="822" spans="1:52" ht="15">
      <c r="A822" s="5" t="str">
        <f t="shared" si="129"/>
        <v/>
      </c>
      <c r="B822" s="5" t="str">
        <f t="shared" si="130"/>
        <v/>
      </c>
      <c r="C822" s="5">
        <v>20</v>
      </c>
      <c r="D822" s="764"/>
      <c r="F822" s="529"/>
      <c r="G822" s="539">
        <f>IF('Form - Part 1'!$D$31="Yes",1,0)</f>
        <v>0</v>
      </c>
      <c r="H822" s="527">
        <v>38</v>
      </c>
      <c r="I822" s="561"/>
      <c r="J822" s="562"/>
      <c r="K822" s="567"/>
      <c r="L822" s="564"/>
      <c r="M822" s="563"/>
      <c r="N822" s="568"/>
      <c r="O822" s="570"/>
      <c r="P822" s="671">
        <f t="shared" si="122"/>
        <v>0</v>
      </c>
      <c r="Q822" s="63">
        <f t="shared" si="123"/>
        <v>0</v>
      </c>
      <c r="R822" s="62">
        <f t="shared" si="124"/>
        <v>0</v>
      </c>
      <c r="S822" s="66">
        <f t="shared" si="125"/>
        <v>0</v>
      </c>
      <c r="T822" s="7">
        <f>($I822='Team Results'!$L$4)+0</f>
        <v>0</v>
      </c>
      <c r="U822" s="7">
        <f t="shared" si="126"/>
        <v>0</v>
      </c>
      <c r="V822" s="7">
        <f t="shared" si="127"/>
        <v>0</v>
      </c>
      <c r="W822" s="66">
        <f t="shared" si="128"/>
        <v>0</v>
      </c>
    </row>
    <row r="823" spans="1:52" ht="15">
      <c r="A823" s="5" t="str">
        <f t="shared" si="129"/>
        <v/>
      </c>
      <c r="B823" s="5" t="str">
        <f t="shared" si="130"/>
        <v/>
      </c>
      <c r="C823" s="5">
        <v>20</v>
      </c>
      <c r="D823" s="764"/>
      <c r="F823" s="529"/>
      <c r="G823" s="539">
        <f>IF('Form - Part 1'!$D$31="Yes",1,0)</f>
        <v>0</v>
      </c>
      <c r="H823" s="527">
        <v>39</v>
      </c>
      <c r="I823" s="561"/>
      <c r="J823" s="562"/>
      <c r="K823" s="563"/>
      <c r="L823" s="564"/>
      <c r="M823" s="563"/>
      <c r="N823" s="565"/>
      <c r="O823" s="570"/>
      <c r="P823" s="671">
        <f t="shared" si="122"/>
        <v>0</v>
      </c>
      <c r="Q823" s="63">
        <f t="shared" si="123"/>
        <v>0</v>
      </c>
      <c r="R823" s="62">
        <f t="shared" si="124"/>
        <v>0</v>
      </c>
      <c r="S823" s="66">
        <f t="shared" si="125"/>
        <v>0</v>
      </c>
      <c r="T823" s="7">
        <f>($I823='Team Results'!$L$4)+0</f>
        <v>0</v>
      </c>
      <c r="U823" s="7">
        <f t="shared" si="126"/>
        <v>0</v>
      </c>
      <c r="V823" s="7">
        <f t="shared" si="127"/>
        <v>0</v>
      </c>
      <c r="W823" s="66">
        <f t="shared" si="128"/>
        <v>0</v>
      </c>
    </row>
    <row r="824" spans="1:52" s="5" customFormat="1" ht="15">
      <c r="A824" s="5" t="str">
        <f t="shared" si="129"/>
        <v/>
      </c>
      <c r="B824" s="5" t="str">
        <f t="shared" si="130"/>
        <v/>
      </c>
      <c r="C824" s="5">
        <v>20</v>
      </c>
      <c r="D824" s="765"/>
      <c r="E824" s="536"/>
      <c r="F824" s="529"/>
      <c r="G824" s="539">
        <f>IF('Form - Part 1'!$D$31="Yes",1,0)</f>
        <v>0</v>
      </c>
      <c r="H824" s="537">
        <v>40</v>
      </c>
      <c r="I824" s="579"/>
      <c r="J824" s="580"/>
      <c r="K824" s="583"/>
      <c r="L824" s="582"/>
      <c r="M824" s="583"/>
      <c r="N824" s="584"/>
      <c r="O824" s="585"/>
      <c r="P824" s="671">
        <f t="shared" si="122"/>
        <v>0</v>
      </c>
      <c r="Q824" s="63">
        <f t="shared" si="123"/>
        <v>0</v>
      </c>
      <c r="R824" s="62">
        <f t="shared" si="124"/>
        <v>0</v>
      </c>
      <c r="S824" s="66">
        <f t="shared" si="125"/>
        <v>0</v>
      </c>
      <c r="T824" s="7">
        <f>($I824='Team Results'!$L$4)+0</f>
        <v>0</v>
      </c>
      <c r="U824" s="7">
        <f t="shared" si="126"/>
        <v>0</v>
      </c>
      <c r="V824" s="7">
        <f t="shared" si="127"/>
        <v>0</v>
      </c>
      <c r="W824" s="66">
        <f t="shared" si="128"/>
        <v>0</v>
      </c>
      <c r="X824" s="62"/>
      <c r="Y824" s="62"/>
      <c r="Z824" s="62"/>
      <c r="AA824" s="62"/>
      <c r="AB824" s="62"/>
      <c r="AC824" s="62"/>
      <c r="AD824" s="62"/>
      <c r="AE824" s="62"/>
      <c r="AF824" s="62"/>
      <c r="AG824" s="62"/>
      <c r="AH824" s="62"/>
      <c r="AI824" s="62"/>
      <c r="AJ824" s="62"/>
      <c r="AK824" s="62"/>
      <c r="AL824" s="62"/>
      <c r="AM824" s="62"/>
      <c r="AN824" s="62"/>
      <c r="AO824" s="62"/>
      <c r="AP824" s="62"/>
      <c r="AQ824" s="62"/>
      <c r="AR824" s="62"/>
      <c r="AS824" s="62"/>
      <c r="AT824" s="62"/>
      <c r="AU824" s="62"/>
      <c r="AV824" s="62"/>
      <c r="AW824" s="62"/>
      <c r="AX824" s="62"/>
      <c r="AY824" s="62"/>
      <c r="AZ824" s="62"/>
    </row>
    <row r="825" spans="1:52" s="241" customFormat="1">
      <c r="D825" s="298"/>
      <c r="E825" s="299"/>
      <c r="F825" s="300"/>
      <c r="G825" s="300"/>
      <c r="I825" s="242"/>
      <c r="J825" s="242"/>
      <c r="K825" s="242"/>
      <c r="L825" s="242"/>
      <c r="M825" s="242"/>
      <c r="N825" s="242"/>
      <c r="O825" s="243"/>
      <c r="P825" s="671">
        <f t="shared" si="122"/>
        <v>0</v>
      </c>
      <c r="Q825" s="63">
        <f t="shared" si="123"/>
        <v>0</v>
      </c>
      <c r="R825" s="62">
        <f t="shared" si="124"/>
        <v>0</v>
      </c>
      <c r="S825" s="66">
        <f t="shared" si="125"/>
        <v>0</v>
      </c>
      <c r="T825" s="7">
        <f>($I825='Team Results'!$L$4)+0</f>
        <v>0</v>
      </c>
      <c r="U825" s="7">
        <f t="shared" si="126"/>
        <v>0</v>
      </c>
      <c r="V825" s="7">
        <f t="shared" si="127"/>
        <v>0</v>
      </c>
      <c r="W825" s="66">
        <f t="shared" si="128"/>
        <v>0</v>
      </c>
    </row>
    <row r="826" spans="1:52" ht="15">
      <c r="A826" s="5" t="str">
        <f>IF(ISERROR(MONTH($E$826)),"",MONTH($E$826))</f>
        <v/>
      </c>
      <c r="B826" s="5" t="str">
        <f>IF(ISERROR(WEEKNUM($E$826)),"",WEEKNUM($E$826))</f>
        <v/>
      </c>
      <c r="C826" s="5">
        <v>21</v>
      </c>
      <c r="D826" s="763">
        <v>21</v>
      </c>
      <c r="E826" s="538" t="str">
        <f>IF(ISBLANK('Form - Part 1'!B32),"",'Form - Part 1'!B32)</f>
        <v/>
      </c>
      <c r="F826" s="539" t="str">
        <f>IF(ISBLANK('Form - Part 1'!C32),"0",'Form - Part 1'!C32)</f>
        <v>0</v>
      </c>
      <c r="G826" s="539">
        <f>IF('Form - Part 1'!$D$32="Yes",1,0)</f>
        <v>0</v>
      </c>
      <c r="H826" s="540">
        <v>1</v>
      </c>
      <c r="I826" s="586"/>
      <c r="J826" s="587"/>
      <c r="K826" s="588"/>
      <c r="L826" s="589"/>
      <c r="M826" s="588"/>
      <c r="N826" s="590"/>
      <c r="O826" s="591"/>
      <c r="P826" s="671">
        <f t="shared" si="122"/>
        <v>0</v>
      </c>
      <c r="Q826" s="63">
        <f t="shared" si="123"/>
        <v>0</v>
      </c>
      <c r="R826" s="62">
        <f t="shared" si="124"/>
        <v>0</v>
      </c>
      <c r="S826" s="66">
        <f t="shared" si="125"/>
        <v>0</v>
      </c>
      <c r="T826" s="7">
        <f>($I826='Team Results'!$L$4)+0</f>
        <v>0</v>
      </c>
      <c r="U826" s="7">
        <f t="shared" si="126"/>
        <v>0</v>
      </c>
      <c r="V826" s="7">
        <f t="shared" si="127"/>
        <v>0</v>
      </c>
      <c r="W826" s="66">
        <f t="shared" si="128"/>
        <v>0</v>
      </c>
    </row>
    <row r="827" spans="1:52" ht="15">
      <c r="A827" s="5" t="str">
        <f t="shared" ref="A827:A865" si="131">IF(ISERROR(MONTH($E$826)),"",MONTH($E$826))</f>
        <v/>
      </c>
      <c r="B827" s="5" t="str">
        <f t="shared" ref="B827:B865" si="132">IF(ISERROR(WEEKNUM($E$826)),"",WEEKNUM($E$826))</f>
        <v/>
      </c>
      <c r="C827" s="5">
        <v>21</v>
      </c>
      <c r="D827" s="764"/>
      <c r="F827" s="529"/>
      <c r="G827" s="539">
        <f>IF('Form - Part 1'!$D$32="Yes",1,0)</f>
        <v>0</v>
      </c>
      <c r="H827" s="527">
        <v>2</v>
      </c>
      <c r="I827" s="561"/>
      <c r="J827" s="562"/>
      <c r="K827" s="567"/>
      <c r="L827" s="564"/>
      <c r="M827" s="563"/>
      <c r="N827" s="568"/>
      <c r="O827" s="570"/>
      <c r="P827" s="671">
        <f t="shared" si="122"/>
        <v>0</v>
      </c>
      <c r="Q827" s="63">
        <f t="shared" si="123"/>
        <v>0</v>
      </c>
      <c r="R827" s="62">
        <f t="shared" si="124"/>
        <v>0</v>
      </c>
      <c r="S827" s="66">
        <f t="shared" si="125"/>
        <v>0</v>
      </c>
      <c r="T827" s="7">
        <f>($I827='Team Results'!$L$4)+0</f>
        <v>0</v>
      </c>
      <c r="U827" s="7">
        <f t="shared" si="126"/>
        <v>0</v>
      </c>
      <c r="V827" s="7">
        <f t="shared" si="127"/>
        <v>0</v>
      </c>
      <c r="W827" s="66">
        <f t="shared" si="128"/>
        <v>0</v>
      </c>
    </row>
    <row r="828" spans="1:52" ht="15">
      <c r="A828" s="5" t="str">
        <f t="shared" si="131"/>
        <v/>
      </c>
      <c r="B828" s="5" t="str">
        <f t="shared" si="132"/>
        <v/>
      </c>
      <c r="C828" s="5">
        <v>21</v>
      </c>
      <c r="D828" s="764"/>
      <c r="F828" s="529"/>
      <c r="G828" s="539">
        <f>IF('Form - Part 1'!$D$32="Yes",1,0)</f>
        <v>0</v>
      </c>
      <c r="H828" s="527">
        <v>3</v>
      </c>
      <c r="I828" s="561"/>
      <c r="J828" s="562"/>
      <c r="K828" s="567"/>
      <c r="L828" s="564"/>
      <c r="M828" s="563"/>
      <c r="N828" s="568"/>
      <c r="O828" s="570"/>
      <c r="P828" s="671">
        <f t="shared" si="122"/>
        <v>0</v>
      </c>
      <c r="Q828" s="63">
        <f t="shared" si="123"/>
        <v>0</v>
      </c>
      <c r="R828" s="62">
        <f t="shared" si="124"/>
        <v>0</v>
      </c>
      <c r="S828" s="66">
        <f t="shared" si="125"/>
        <v>0</v>
      </c>
      <c r="T828" s="7">
        <f>($I828='Team Results'!$L$4)+0</f>
        <v>0</v>
      </c>
      <c r="U828" s="7">
        <f t="shared" si="126"/>
        <v>0</v>
      </c>
      <c r="V828" s="7">
        <f t="shared" si="127"/>
        <v>0</v>
      </c>
      <c r="W828" s="66">
        <f t="shared" si="128"/>
        <v>0</v>
      </c>
    </row>
    <row r="829" spans="1:52" ht="15">
      <c r="A829" s="5" t="str">
        <f t="shared" si="131"/>
        <v/>
      </c>
      <c r="B829" s="5" t="str">
        <f t="shared" si="132"/>
        <v/>
      </c>
      <c r="C829" s="5">
        <v>21</v>
      </c>
      <c r="D829" s="764"/>
      <c r="F829" s="529"/>
      <c r="G829" s="539">
        <f>IF('Form - Part 1'!$D$32="Yes",1,0)</f>
        <v>0</v>
      </c>
      <c r="H829" s="527">
        <v>4</v>
      </c>
      <c r="I829" s="561"/>
      <c r="J829" s="562"/>
      <c r="K829" s="563"/>
      <c r="L829" s="564"/>
      <c r="M829" s="563"/>
      <c r="N829" s="565"/>
      <c r="O829" s="570"/>
      <c r="P829" s="671">
        <f t="shared" si="122"/>
        <v>0</v>
      </c>
      <c r="Q829" s="63">
        <f t="shared" si="123"/>
        <v>0</v>
      </c>
      <c r="R829" s="62">
        <f t="shared" si="124"/>
        <v>0</v>
      </c>
      <c r="S829" s="66">
        <f t="shared" si="125"/>
        <v>0</v>
      </c>
      <c r="T829" s="7">
        <f>($I829='Team Results'!$L$4)+0</f>
        <v>0</v>
      </c>
      <c r="U829" s="7">
        <f t="shared" si="126"/>
        <v>0</v>
      </c>
      <c r="V829" s="7">
        <f t="shared" si="127"/>
        <v>0</v>
      </c>
      <c r="W829" s="66">
        <f t="shared" si="128"/>
        <v>0</v>
      </c>
    </row>
    <row r="830" spans="1:52" ht="15">
      <c r="A830" s="5" t="str">
        <f t="shared" si="131"/>
        <v/>
      </c>
      <c r="B830" s="5" t="str">
        <f t="shared" si="132"/>
        <v/>
      </c>
      <c r="C830" s="5">
        <v>21</v>
      </c>
      <c r="D830" s="764"/>
      <c r="F830" s="529"/>
      <c r="G830" s="539">
        <f>IF('Form - Part 1'!$D$32="Yes",1,0)</f>
        <v>0</v>
      </c>
      <c r="H830" s="527">
        <v>5</v>
      </c>
      <c r="I830" s="561"/>
      <c r="J830" s="562"/>
      <c r="K830" s="563"/>
      <c r="L830" s="564"/>
      <c r="M830" s="563"/>
      <c r="N830" s="565"/>
      <c r="O830" s="570"/>
      <c r="P830" s="671">
        <f t="shared" si="122"/>
        <v>0</v>
      </c>
      <c r="Q830" s="63">
        <f t="shared" si="123"/>
        <v>0</v>
      </c>
      <c r="R830" s="62">
        <f t="shared" si="124"/>
        <v>0</v>
      </c>
      <c r="S830" s="66">
        <f t="shared" si="125"/>
        <v>0</v>
      </c>
      <c r="T830" s="7">
        <f>($I830='Team Results'!$L$4)+0</f>
        <v>0</v>
      </c>
      <c r="U830" s="7">
        <f t="shared" si="126"/>
        <v>0</v>
      </c>
      <c r="V830" s="7">
        <f t="shared" si="127"/>
        <v>0</v>
      </c>
      <c r="W830" s="66">
        <f t="shared" si="128"/>
        <v>0</v>
      </c>
    </row>
    <row r="831" spans="1:52" ht="15">
      <c r="A831" s="5" t="str">
        <f t="shared" si="131"/>
        <v/>
      </c>
      <c r="B831" s="5" t="str">
        <f t="shared" si="132"/>
        <v/>
      </c>
      <c r="C831" s="5">
        <v>21</v>
      </c>
      <c r="D831" s="764"/>
      <c r="F831" s="529"/>
      <c r="G831" s="539">
        <f>IF('Form - Part 1'!$D$32="Yes",1,0)</f>
        <v>0</v>
      </c>
      <c r="H831" s="527">
        <v>6</v>
      </c>
      <c r="I831" s="561"/>
      <c r="J831" s="562"/>
      <c r="K831" s="563"/>
      <c r="L831" s="564"/>
      <c r="M831" s="563"/>
      <c r="N831" s="565"/>
      <c r="O831" s="570"/>
      <c r="P831" s="671">
        <f t="shared" si="122"/>
        <v>0</v>
      </c>
      <c r="Q831" s="63">
        <f t="shared" si="123"/>
        <v>0</v>
      </c>
      <c r="R831" s="62">
        <f t="shared" si="124"/>
        <v>0</v>
      </c>
      <c r="S831" s="66">
        <f t="shared" si="125"/>
        <v>0</v>
      </c>
      <c r="T831" s="7">
        <f>($I831='Team Results'!$L$4)+0</f>
        <v>0</v>
      </c>
      <c r="U831" s="7">
        <f t="shared" si="126"/>
        <v>0</v>
      </c>
      <c r="V831" s="7">
        <f t="shared" si="127"/>
        <v>0</v>
      </c>
      <c r="W831" s="66">
        <f t="shared" si="128"/>
        <v>0</v>
      </c>
    </row>
    <row r="832" spans="1:52" ht="15">
      <c r="A832" s="5" t="str">
        <f t="shared" si="131"/>
        <v/>
      </c>
      <c r="B832" s="5" t="str">
        <f t="shared" si="132"/>
        <v/>
      </c>
      <c r="C832" s="5">
        <v>21</v>
      </c>
      <c r="D832" s="764"/>
      <c r="F832" s="529"/>
      <c r="G832" s="539">
        <f>IF('Form - Part 1'!$D$32="Yes",1,0)</f>
        <v>0</v>
      </c>
      <c r="H832" s="527">
        <v>7</v>
      </c>
      <c r="I832" s="561"/>
      <c r="J832" s="562"/>
      <c r="K832" s="567"/>
      <c r="L832" s="564"/>
      <c r="M832" s="563"/>
      <c r="N832" s="568"/>
      <c r="O832" s="570"/>
      <c r="P832" s="671">
        <f t="shared" si="122"/>
        <v>0</v>
      </c>
      <c r="Q832" s="63">
        <f t="shared" si="123"/>
        <v>0</v>
      </c>
      <c r="R832" s="62">
        <f t="shared" si="124"/>
        <v>0</v>
      </c>
      <c r="S832" s="66">
        <f t="shared" si="125"/>
        <v>0</v>
      </c>
      <c r="T832" s="7">
        <f>($I832='Team Results'!$L$4)+0</f>
        <v>0</v>
      </c>
      <c r="U832" s="7">
        <f t="shared" si="126"/>
        <v>0</v>
      </c>
      <c r="V832" s="7">
        <f t="shared" si="127"/>
        <v>0</v>
      </c>
      <c r="W832" s="66">
        <f t="shared" si="128"/>
        <v>0</v>
      </c>
    </row>
    <row r="833" spans="1:23" ht="15">
      <c r="A833" s="5" t="str">
        <f t="shared" si="131"/>
        <v/>
      </c>
      <c r="B833" s="5" t="str">
        <f t="shared" si="132"/>
        <v/>
      </c>
      <c r="C833" s="5">
        <v>21</v>
      </c>
      <c r="D833" s="764"/>
      <c r="F833" s="529"/>
      <c r="G833" s="539">
        <f>IF('Form - Part 1'!$D$32="Yes",1,0)</f>
        <v>0</v>
      </c>
      <c r="H833" s="527">
        <v>8</v>
      </c>
      <c r="I833" s="561"/>
      <c r="J833" s="562"/>
      <c r="K833" s="567"/>
      <c r="L833" s="564"/>
      <c r="M833" s="563"/>
      <c r="N833" s="568"/>
      <c r="O833" s="570"/>
      <c r="P833" s="671">
        <f t="shared" si="122"/>
        <v>0</v>
      </c>
      <c r="Q833" s="63">
        <f t="shared" si="123"/>
        <v>0</v>
      </c>
      <c r="R833" s="62">
        <f t="shared" si="124"/>
        <v>0</v>
      </c>
      <c r="S833" s="66">
        <f t="shared" si="125"/>
        <v>0</v>
      </c>
      <c r="T833" s="7">
        <f>($I833='Team Results'!$L$4)+0</f>
        <v>0</v>
      </c>
      <c r="U833" s="7">
        <f t="shared" si="126"/>
        <v>0</v>
      </c>
      <c r="V833" s="7">
        <f t="shared" si="127"/>
        <v>0</v>
      </c>
      <c r="W833" s="66">
        <f t="shared" si="128"/>
        <v>0</v>
      </c>
    </row>
    <row r="834" spans="1:23" ht="15">
      <c r="A834" s="5" t="str">
        <f t="shared" si="131"/>
        <v/>
      </c>
      <c r="B834" s="5" t="str">
        <f t="shared" si="132"/>
        <v/>
      </c>
      <c r="C834" s="5">
        <v>21</v>
      </c>
      <c r="D834" s="764"/>
      <c r="F834" s="529"/>
      <c r="G834" s="539">
        <f>IF('Form - Part 1'!$D$32="Yes",1,0)</f>
        <v>0</v>
      </c>
      <c r="H834" s="527">
        <v>9</v>
      </c>
      <c r="I834" s="561"/>
      <c r="J834" s="562"/>
      <c r="K834" s="563"/>
      <c r="L834" s="564"/>
      <c r="M834" s="563"/>
      <c r="N834" s="565"/>
      <c r="O834" s="570"/>
      <c r="P834" s="671">
        <f t="shared" si="122"/>
        <v>0</v>
      </c>
      <c r="Q834" s="63">
        <f t="shared" si="123"/>
        <v>0</v>
      </c>
      <c r="R834" s="62">
        <f t="shared" si="124"/>
        <v>0</v>
      </c>
      <c r="S834" s="66">
        <f t="shared" si="125"/>
        <v>0</v>
      </c>
      <c r="T834" s="7">
        <f>($I834='Team Results'!$L$4)+0</f>
        <v>0</v>
      </c>
      <c r="U834" s="7">
        <f t="shared" si="126"/>
        <v>0</v>
      </c>
      <c r="V834" s="7">
        <f t="shared" si="127"/>
        <v>0</v>
      </c>
      <c r="W834" s="66">
        <f t="shared" si="128"/>
        <v>0</v>
      </c>
    </row>
    <row r="835" spans="1:23" ht="15">
      <c r="A835" s="5" t="str">
        <f t="shared" si="131"/>
        <v/>
      </c>
      <c r="B835" s="5" t="str">
        <f t="shared" si="132"/>
        <v/>
      </c>
      <c r="C835" s="5">
        <v>21</v>
      </c>
      <c r="D835" s="764"/>
      <c r="F835" s="529"/>
      <c r="G835" s="539">
        <f>IF('Form - Part 1'!$D$32="Yes",1,0)</f>
        <v>0</v>
      </c>
      <c r="H835" s="527">
        <v>10</v>
      </c>
      <c r="I835" s="561"/>
      <c r="J835" s="562"/>
      <c r="K835" s="567"/>
      <c r="L835" s="564"/>
      <c r="M835" s="563"/>
      <c r="N835" s="568"/>
      <c r="O835" s="570"/>
      <c r="P835" s="671">
        <f t="shared" si="122"/>
        <v>0</v>
      </c>
      <c r="Q835" s="63">
        <f t="shared" si="123"/>
        <v>0</v>
      </c>
      <c r="R835" s="62">
        <f t="shared" si="124"/>
        <v>0</v>
      </c>
      <c r="S835" s="66">
        <f t="shared" si="125"/>
        <v>0</v>
      </c>
      <c r="T835" s="7">
        <f>($I835='Team Results'!$L$4)+0</f>
        <v>0</v>
      </c>
      <c r="U835" s="7">
        <f t="shared" si="126"/>
        <v>0</v>
      </c>
      <c r="V835" s="7">
        <f t="shared" si="127"/>
        <v>0</v>
      </c>
      <c r="W835" s="66">
        <f t="shared" si="128"/>
        <v>0</v>
      </c>
    </row>
    <row r="836" spans="1:23" ht="15">
      <c r="A836" s="5" t="str">
        <f t="shared" si="131"/>
        <v/>
      </c>
      <c r="B836" s="5" t="str">
        <f t="shared" si="132"/>
        <v/>
      </c>
      <c r="C836" s="5">
        <v>21</v>
      </c>
      <c r="D836" s="764"/>
      <c r="F836" s="529"/>
      <c r="G836" s="539">
        <f>IF('Form - Part 1'!$D$32="Yes",1,0)</f>
        <v>0</v>
      </c>
      <c r="H836" s="527">
        <v>11</v>
      </c>
      <c r="I836" s="561"/>
      <c r="J836" s="562"/>
      <c r="K836" s="563"/>
      <c r="L836" s="564"/>
      <c r="M836" s="563"/>
      <c r="N836" s="565"/>
      <c r="O836" s="570"/>
      <c r="P836" s="671">
        <f t="shared" si="122"/>
        <v>0</v>
      </c>
      <c r="Q836" s="63">
        <f t="shared" si="123"/>
        <v>0</v>
      </c>
      <c r="R836" s="62">
        <f t="shared" si="124"/>
        <v>0</v>
      </c>
      <c r="S836" s="66">
        <f t="shared" si="125"/>
        <v>0</v>
      </c>
      <c r="T836" s="7">
        <f>($I836='Team Results'!$L$4)+0</f>
        <v>0</v>
      </c>
      <c r="U836" s="7">
        <f t="shared" si="126"/>
        <v>0</v>
      </c>
      <c r="V836" s="7">
        <f t="shared" si="127"/>
        <v>0</v>
      </c>
      <c r="W836" s="66">
        <f t="shared" si="128"/>
        <v>0</v>
      </c>
    </row>
    <row r="837" spans="1:23" ht="15">
      <c r="A837" s="5" t="str">
        <f t="shared" si="131"/>
        <v/>
      </c>
      <c r="B837" s="5" t="str">
        <f t="shared" si="132"/>
        <v/>
      </c>
      <c r="C837" s="5">
        <v>21</v>
      </c>
      <c r="D837" s="764"/>
      <c r="F837" s="529"/>
      <c r="G837" s="539">
        <f>IF('Form - Part 1'!$D$32="Yes",1,0)</f>
        <v>0</v>
      </c>
      <c r="H837" s="527">
        <v>12</v>
      </c>
      <c r="I837" s="561"/>
      <c r="J837" s="562"/>
      <c r="K837" s="567"/>
      <c r="L837" s="564"/>
      <c r="M837" s="563"/>
      <c r="N837" s="568"/>
      <c r="O837" s="570"/>
      <c r="P837" s="671">
        <f t="shared" si="122"/>
        <v>0</v>
      </c>
      <c r="Q837" s="63">
        <f t="shared" si="123"/>
        <v>0</v>
      </c>
      <c r="R837" s="62">
        <f t="shared" si="124"/>
        <v>0</v>
      </c>
      <c r="S837" s="66">
        <f t="shared" si="125"/>
        <v>0</v>
      </c>
      <c r="T837" s="7">
        <f>($I837='Team Results'!$L$4)+0</f>
        <v>0</v>
      </c>
      <c r="U837" s="7">
        <f t="shared" si="126"/>
        <v>0</v>
      </c>
      <c r="V837" s="7">
        <f t="shared" si="127"/>
        <v>0</v>
      </c>
      <c r="W837" s="66">
        <f t="shared" si="128"/>
        <v>0</v>
      </c>
    </row>
    <row r="838" spans="1:23" ht="15">
      <c r="A838" s="5" t="str">
        <f t="shared" si="131"/>
        <v/>
      </c>
      <c r="B838" s="5" t="str">
        <f t="shared" si="132"/>
        <v/>
      </c>
      <c r="C838" s="5">
        <v>21</v>
      </c>
      <c r="D838" s="764"/>
      <c r="F838" s="529"/>
      <c r="G838" s="539">
        <f>IF('Form - Part 1'!$D$32="Yes",1,0)</f>
        <v>0</v>
      </c>
      <c r="H838" s="527">
        <v>13</v>
      </c>
      <c r="I838" s="561"/>
      <c r="J838" s="562"/>
      <c r="K838" s="567"/>
      <c r="L838" s="564"/>
      <c r="M838" s="563"/>
      <c r="N838" s="568"/>
      <c r="O838" s="570"/>
      <c r="P838" s="671">
        <f t="shared" si="122"/>
        <v>0</v>
      </c>
      <c r="Q838" s="63">
        <f t="shared" si="123"/>
        <v>0</v>
      </c>
      <c r="R838" s="62">
        <f t="shared" si="124"/>
        <v>0</v>
      </c>
      <c r="S838" s="66">
        <f t="shared" si="125"/>
        <v>0</v>
      </c>
      <c r="T838" s="7">
        <f>($I838='Team Results'!$L$4)+0</f>
        <v>0</v>
      </c>
      <c r="U838" s="7">
        <f t="shared" si="126"/>
        <v>0</v>
      </c>
      <c r="V838" s="7">
        <f t="shared" si="127"/>
        <v>0</v>
      </c>
      <c r="W838" s="66">
        <f t="shared" si="128"/>
        <v>0</v>
      </c>
    </row>
    <row r="839" spans="1:23" ht="15">
      <c r="A839" s="5" t="str">
        <f t="shared" si="131"/>
        <v/>
      </c>
      <c r="B839" s="5" t="str">
        <f t="shared" si="132"/>
        <v/>
      </c>
      <c r="C839" s="5">
        <v>21</v>
      </c>
      <c r="D839" s="764"/>
      <c r="F839" s="529"/>
      <c r="G839" s="539">
        <f>IF('Form - Part 1'!$D$32="Yes",1,0)</f>
        <v>0</v>
      </c>
      <c r="H839" s="527">
        <v>14</v>
      </c>
      <c r="I839" s="561"/>
      <c r="J839" s="562"/>
      <c r="K839" s="563"/>
      <c r="L839" s="564"/>
      <c r="M839" s="563"/>
      <c r="N839" s="565"/>
      <c r="O839" s="570"/>
      <c r="P839" s="671">
        <f t="shared" ref="P839:P902" si="133">COUNTA(J839:N839)</f>
        <v>0</v>
      </c>
      <c r="Q839" s="63">
        <f t="shared" ref="Q839:Q902" si="134">COUNTIF(J839:N839,"Yes")</f>
        <v>0</v>
      </c>
      <c r="R839" s="62">
        <f t="shared" ref="R839:R902" si="135">IF(Q839 =5, 1,0)</f>
        <v>0</v>
      </c>
      <c r="S839" s="66">
        <f t="shared" ref="S839:S902" si="136">IF(G839+P839&gt;1,1,0)</f>
        <v>0</v>
      </c>
      <c r="T839" s="7">
        <f>($I839='Team Results'!$L$4)+0</f>
        <v>0</v>
      </c>
      <c r="U839" s="7">
        <f t="shared" ref="U839:U902" si="137">IF(T839=1,Q839,0)</f>
        <v>0</v>
      </c>
      <c r="V839" s="7">
        <f t="shared" ref="V839:V902" si="138">IF(T839=1,R839,0)</f>
        <v>0</v>
      </c>
      <c r="W839" s="66">
        <f t="shared" ref="W839:W902" si="139">IF(T839=1,S839,0)</f>
        <v>0</v>
      </c>
    </row>
    <row r="840" spans="1:23" ht="15">
      <c r="A840" s="5" t="str">
        <f t="shared" si="131"/>
        <v/>
      </c>
      <c r="B840" s="5" t="str">
        <f t="shared" si="132"/>
        <v/>
      </c>
      <c r="C840" s="5">
        <v>21</v>
      </c>
      <c r="D840" s="764"/>
      <c r="F840" s="529"/>
      <c r="G840" s="539">
        <f>IF('Form - Part 1'!$D$32="Yes",1,0)</f>
        <v>0</v>
      </c>
      <c r="H840" s="527">
        <v>15</v>
      </c>
      <c r="I840" s="561"/>
      <c r="J840" s="562"/>
      <c r="K840" s="563"/>
      <c r="L840" s="564"/>
      <c r="M840" s="563"/>
      <c r="N840" s="565"/>
      <c r="O840" s="570"/>
      <c r="P840" s="671">
        <f t="shared" si="133"/>
        <v>0</v>
      </c>
      <c r="Q840" s="63">
        <f t="shared" si="134"/>
        <v>0</v>
      </c>
      <c r="R840" s="62">
        <f t="shared" si="135"/>
        <v>0</v>
      </c>
      <c r="S840" s="66">
        <f t="shared" si="136"/>
        <v>0</v>
      </c>
      <c r="T840" s="7">
        <f>($I840='Team Results'!$L$4)+0</f>
        <v>0</v>
      </c>
      <c r="U840" s="7">
        <f t="shared" si="137"/>
        <v>0</v>
      </c>
      <c r="V840" s="7">
        <f t="shared" si="138"/>
        <v>0</v>
      </c>
      <c r="W840" s="66">
        <f t="shared" si="139"/>
        <v>0</v>
      </c>
    </row>
    <row r="841" spans="1:23" ht="15">
      <c r="A841" s="5" t="str">
        <f t="shared" si="131"/>
        <v/>
      </c>
      <c r="B841" s="5" t="str">
        <f t="shared" si="132"/>
        <v/>
      </c>
      <c r="C841" s="5">
        <v>21</v>
      </c>
      <c r="D841" s="764"/>
      <c r="F841" s="529"/>
      <c r="G841" s="539">
        <f>IF('Form - Part 1'!$D$32="Yes",1,0)</f>
        <v>0</v>
      </c>
      <c r="H841" s="527">
        <v>16</v>
      </c>
      <c r="I841" s="561"/>
      <c r="J841" s="562"/>
      <c r="K841" s="563"/>
      <c r="L841" s="564"/>
      <c r="M841" s="563"/>
      <c r="N841" s="565"/>
      <c r="O841" s="570"/>
      <c r="P841" s="671">
        <f t="shared" si="133"/>
        <v>0</v>
      </c>
      <c r="Q841" s="63">
        <f t="shared" si="134"/>
        <v>0</v>
      </c>
      <c r="R841" s="62">
        <f t="shared" si="135"/>
        <v>0</v>
      </c>
      <c r="S841" s="66">
        <f t="shared" si="136"/>
        <v>0</v>
      </c>
      <c r="T841" s="7">
        <f>($I841='Team Results'!$L$4)+0</f>
        <v>0</v>
      </c>
      <c r="U841" s="7">
        <f t="shared" si="137"/>
        <v>0</v>
      </c>
      <c r="V841" s="7">
        <f t="shared" si="138"/>
        <v>0</v>
      </c>
      <c r="W841" s="66">
        <f t="shared" si="139"/>
        <v>0</v>
      </c>
    </row>
    <row r="842" spans="1:23" ht="15">
      <c r="A842" s="5" t="str">
        <f t="shared" si="131"/>
        <v/>
      </c>
      <c r="B842" s="5" t="str">
        <f t="shared" si="132"/>
        <v/>
      </c>
      <c r="C842" s="5">
        <v>21</v>
      </c>
      <c r="D842" s="764"/>
      <c r="F842" s="529"/>
      <c r="G842" s="539">
        <f>IF('Form - Part 1'!$D$32="Yes",1,0)</f>
        <v>0</v>
      </c>
      <c r="H842" s="527">
        <v>17</v>
      </c>
      <c r="I842" s="561"/>
      <c r="J842" s="562"/>
      <c r="K842" s="567"/>
      <c r="L842" s="564"/>
      <c r="M842" s="563"/>
      <c r="N842" s="568"/>
      <c r="O842" s="570"/>
      <c r="P842" s="671">
        <f t="shared" si="133"/>
        <v>0</v>
      </c>
      <c r="Q842" s="63">
        <f t="shared" si="134"/>
        <v>0</v>
      </c>
      <c r="R842" s="62">
        <f t="shared" si="135"/>
        <v>0</v>
      </c>
      <c r="S842" s="66">
        <f t="shared" si="136"/>
        <v>0</v>
      </c>
      <c r="T842" s="7">
        <f>($I842='Team Results'!$L$4)+0</f>
        <v>0</v>
      </c>
      <c r="U842" s="7">
        <f t="shared" si="137"/>
        <v>0</v>
      </c>
      <c r="V842" s="7">
        <f t="shared" si="138"/>
        <v>0</v>
      </c>
      <c r="W842" s="66">
        <f t="shared" si="139"/>
        <v>0</v>
      </c>
    </row>
    <row r="843" spans="1:23" ht="15">
      <c r="A843" s="5" t="str">
        <f t="shared" si="131"/>
        <v/>
      </c>
      <c r="B843" s="5" t="str">
        <f t="shared" si="132"/>
        <v/>
      </c>
      <c r="C843" s="5">
        <v>21</v>
      </c>
      <c r="D843" s="764"/>
      <c r="F843" s="529"/>
      <c r="G843" s="539">
        <f>IF('Form - Part 1'!$D$32="Yes",1,0)</f>
        <v>0</v>
      </c>
      <c r="H843" s="527">
        <v>18</v>
      </c>
      <c r="I843" s="561"/>
      <c r="J843" s="562"/>
      <c r="K843" s="567"/>
      <c r="L843" s="564"/>
      <c r="M843" s="563"/>
      <c r="N843" s="568"/>
      <c r="O843" s="570"/>
      <c r="P843" s="671">
        <f t="shared" si="133"/>
        <v>0</v>
      </c>
      <c r="Q843" s="63">
        <f t="shared" si="134"/>
        <v>0</v>
      </c>
      <c r="R843" s="62">
        <f t="shared" si="135"/>
        <v>0</v>
      </c>
      <c r="S843" s="66">
        <f t="shared" si="136"/>
        <v>0</v>
      </c>
      <c r="T843" s="7">
        <f>($I843='Team Results'!$L$4)+0</f>
        <v>0</v>
      </c>
      <c r="U843" s="7">
        <f t="shared" si="137"/>
        <v>0</v>
      </c>
      <c r="V843" s="7">
        <f t="shared" si="138"/>
        <v>0</v>
      </c>
      <c r="W843" s="66">
        <f t="shared" si="139"/>
        <v>0</v>
      </c>
    </row>
    <row r="844" spans="1:23" ht="15">
      <c r="A844" s="5" t="str">
        <f t="shared" si="131"/>
        <v/>
      </c>
      <c r="B844" s="5" t="str">
        <f t="shared" si="132"/>
        <v/>
      </c>
      <c r="C844" s="5">
        <v>21</v>
      </c>
      <c r="D844" s="764"/>
      <c r="F844" s="529"/>
      <c r="G844" s="539">
        <f>IF('Form - Part 1'!$D$32="Yes",1,0)</f>
        <v>0</v>
      </c>
      <c r="H844" s="527">
        <v>19</v>
      </c>
      <c r="I844" s="561"/>
      <c r="J844" s="562"/>
      <c r="K844" s="567"/>
      <c r="L844" s="564"/>
      <c r="M844" s="563"/>
      <c r="N844" s="568"/>
      <c r="O844" s="570"/>
      <c r="P844" s="671">
        <f t="shared" si="133"/>
        <v>0</v>
      </c>
      <c r="Q844" s="63">
        <f t="shared" si="134"/>
        <v>0</v>
      </c>
      <c r="R844" s="62">
        <f t="shared" si="135"/>
        <v>0</v>
      </c>
      <c r="S844" s="66">
        <f t="shared" si="136"/>
        <v>0</v>
      </c>
      <c r="T844" s="7">
        <f>($I844='Team Results'!$L$4)+0</f>
        <v>0</v>
      </c>
      <c r="U844" s="7">
        <f t="shared" si="137"/>
        <v>0</v>
      </c>
      <c r="V844" s="7">
        <f t="shared" si="138"/>
        <v>0</v>
      </c>
      <c r="W844" s="66">
        <f t="shared" si="139"/>
        <v>0</v>
      </c>
    </row>
    <row r="845" spans="1:23" ht="15">
      <c r="A845" s="5" t="str">
        <f t="shared" si="131"/>
        <v/>
      </c>
      <c r="B845" s="5" t="str">
        <f t="shared" si="132"/>
        <v/>
      </c>
      <c r="C845" s="5">
        <v>21</v>
      </c>
      <c r="D845" s="764"/>
      <c r="F845" s="529"/>
      <c r="G845" s="539">
        <f>IF('Form - Part 1'!$D$32="Yes",1,0)</f>
        <v>0</v>
      </c>
      <c r="H845" s="527">
        <v>20</v>
      </c>
      <c r="I845" s="561"/>
      <c r="J845" s="562"/>
      <c r="K845" s="567"/>
      <c r="L845" s="564"/>
      <c r="M845" s="563"/>
      <c r="N845" s="568"/>
      <c r="O845" s="570"/>
      <c r="P845" s="671">
        <f t="shared" si="133"/>
        <v>0</v>
      </c>
      <c r="Q845" s="63">
        <f t="shared" si="134"/>
        <v>0</v>
      </c>
      <c r="R845" s="62">
        <f t="shared" si="135"/>
        <v>0</v>
      </c>
      <c r="S845" s="66">
        <f t="shared" si="136"/>
        <v>0</v>
      </c>
      <c r="T845" s="7">
        <f>($I845='Team Results'!$L$4)+0</f>
        <v>0</v>
      </c>
      <c r="U845" s="7">
        <f t="shared" si="137"/>
        <v>0</v>
      </c>
      <c r="V845" s="7">
        <f t="shared" si="138"/>
        <v>0</v>
      </c>
      <c r="W845" s="66">
        <f t="shared" si="139"/>
        <v>0</v>
      </c>
    </row>
    <row r="846" spans="1:23" ht="15">
      <c r="A846" s="5" t="str">
        <f t="shared" si="131"/>
        <v/>
      </c>
      <c r="B846" s="5" t="str">
        <f t="shared" si="132"/>
        <v/>
      </c>
      <c r="C846" s="5">
        <v>21</v>
      </c>
      <c r="D846" s="764"/>
      <c r="F846" s="529"/>
      <c r="G846" s="539">
        <f>IF('Form - Part 1'!$D$32="Yes",1,0)</f>
        <v>0</v>
      </c>
      <c r="H846" s="527">
        <v>21</v>
      </c>
      <c r="I846" s="561"/>
      <c r="J846" s="562"/>
      <c r="K846" s="567"/>
      <c r="L846" s="564"/>
      <c r="M846" s="563"/>
      <c r="N846" s="568"/>
      <c r="O846" s="570"/>
      <c r="P846" s="671">
        <f t="shared" si="133"/>
        <v>0</v>
      </c>
      <c r="Q846" s="63">
        <f t="shared" si="134"/>
        <v>0</v>
      </c>
      <c r="R846" s="62">
        <f t="shared" si="135"/>
        <v>0</v>
      </c>
      <c r="S846" s="66">
        <f t="shared" si="136"/>
        <v>0</v>
      </c>
      <c r="T846" s="7">
        <f>($I846='Team Results'!$L$4)+0</f>
        <v>0</v>
      </c>
      <c r="U846" s="7">
        <f t="shared" si="137"/>
        <v>0</v>
      </c>
      <c r="V846" s="7">
        <f t="shared" si="138"/>
        <v>0</v>
      </c>
      <c r="W846" s="66">
        <f t="shared" si="139"/>
        <v>0</v>
      </c>
    </row>
    <row r="847" spans="1:23" ht="15">
      <c r="A847" s="5" t="str">
        <f t="shared" si="131"/>
        <v/>
      </c>
      <c r="B847" s="5" t="str">
        <f t="shared" si="132"/>
        <v/>
      </c>
      <c r="C847" s="5">
        <v>21</v>
      </c>
      <c r="D847" s="764"/>
      <c r="F847" s="529"/>
      <c r="G847" s="539">
        <f>IF('Form - Part 1'!$D$32="Yes",1,0)</f>
        <v>0</v>
      </c>
      <c r="H847" s="527">
        <v>22</v>
      </c>
      <c r="I847" s="561"/>
      <c r="J847" s="562"/>
      <c r="K847" s="567"/>
      <c r="L847" s="564"/>
      <c r="M847" s="563"/>
      <c r="N847" s="568"/>
      <c r="O847" s="570"/>
      <c r="P847" s="671">
        <f t="shared" si="133"/>
        <v>0</v>
      </c>
      <c r="Q847" s="63">
        <f t="shared" si="134"/>
        <v>0</v>
      </c>
      <c r="R847" s="62">
        <f t="shared" si="135"/>
        <v>0</v>
      </c>
      <c r="S847" s="66">
        <f t="shared" si="136"/>
        <v>0</v>
      </c>
      <c r="T847" s="7">
        <f>($I847='Team Results'!$L$4)+0</f>
        <v>0</v>
      </c>
      <c r="U847" s="7">
        <f t="shared" si="137"/>
        <v>0</v>
      </c>
      <c r="V847" s="7">
        <f t="shared" si="138"/>
        <v>0</v>
      </c>
      <c r="W847" s="66">
        <f t="shared" si="139"/>
        <v>0</v>
      </c>
    </row>
    <row r="848" spans="1:23" ht="15">
      <c r="A848" s="5" t="str">
        <f t="shared" si="131"/>
        <v/>
      </c>
      <c r="B848" s="5" t="str">
        <f t="shared" si="132"/>
        <v/>
      </c>
      <c r="C848" s="5">
        <v>21</v>
      </c>
      <c r="D848" s="764"/>
      <c r="F848" s="529"/>
      <c r="G848" s="539">
        <f>IF('Form - Part 1'!$D$32="Yes",1,0)</f>
        <v>0</v>
      </c>
      <c r="H848" s="527">
        <v>23</v>
      </c>
      <c r="I848" s="561"/>
      <c r="J848" s="562"/>
      <c r="K848" s="567"/>
      <c r="L848" s="564"/>
      <c r="M848" s="563"/>
      <c r="N848" s="568"/>
      <c r="O848" s="570"/>
      <c r="P848" s="671">
        <f t="shared" si="133"/>
        <v>0</v>
      </c>
      <c r="Q848" s="63">
        <f t="shared" si="134"/>
        <v>0</v>
      </c>
      <c r="R848" s="62">
        <f t="shared" si="135"/>
        <v>0</v>
      </c>
      <c r="S848" s="66">
        <f t="shared" si="136"/>
        <v>0</v>
      </c>
      <c r="T848" s="7">
        <f>($I848='Team Results'!$L$4)+0</f>
        <v>0</v>
      </c>
      <c r="U848" s="7">
        <f t="shared" si="137"/>
        <v>0</v>
      </c>
      <c r="V848" s="7">
        <f t="shared" si="138"/>
        <v>0</v>
      </c>
      <c r="W848" s="66">
        <f t="shared" si="139"/>
        <v>0</v>
      </c>
    </row>
    <row r="849" spans="1:23" ht="15">
      <c r="A849" s="5" t="str">
        <f t="shared" si="131"/>
        <v/>
      </c>
      <c r="B849" s="5" t="str">
        <f t="shared" si="132"/>
        <v/>
      </c>
      <c r="C849" s="5">
        <v>21</v>
      </c>
      <c r="D849" s="764"/>
      <c r="F849" s="529"/>
      <c r="G849" s="539">
        <f>IF('Form - Part 1'!$D$32="Yes",1,0)</f>
        <v>0</v>
      </c>
      <c r="H849" s="527">
        <v>24</v>
      </c>
      <c r="I849" s="561"/>
      <c r="J849" s="562"/>
      <c r="K849" s="567"/>
      <c r="L849" s="564"/>
      <c r="M849" s="563"/>
      <c r="N849" s="568"/>
      <c r="O849" s="570"/>
      <c r="P849" s="671">
        <f t="shared" si="133"/>
        <v>0</v>
      </c>
      <c r="Q849" s="63">
        <f t="shared" si="134"/>
        <v>0</v>
      </c>
      <c r="R849" s="62">
        <f t="shared" si="135"/>
        <v>0</v>
      </c>
      <c r="S849" s="66">
        <f t="shared" si="136"/>
        <v>0</v>
      </c>
      <c r="T849" s="7">
        <f>($I849='Team Results'!$L$4)+0</f>
        <v>0</v>
      </c>
      <c r="U849" s="7">
        <f t="shared" si="137"/>
        <v>0</v>
      </c>
      <c r="V849" s="7">
        <f t="shared" si="138"/>
        <v>0</v>
      </c>
      <c r="W849" s="66">
        <f t="shared" si="139"/>
        <v>0</v>
      </c>
    </row>
    <row r="850" spans="1:23" ht="15">
      <c r="A850" s="5" t="str">
        <f t="shared" si="131"/>
        <v/>
      </c>
      <c r="B850" s="5" t="str">
        <f t="shared" si="132"/>
        <v/>
      </c>
      <c r="C850" s="5">
        <v>21</v>
      </c>
      <c r="D850" s="764"/>
      <c r="F850" s="529"/>
      <c r="G850" s="539">
        <f>IF('Form - Part 1'!$D$32="Yes",1,0)</f>
        <v>0</v>
      </c>
      <c r="H850" s="527">
        <v>25</v>
      </c>
      <c r="I850" s="561"/>
      <c r="J850" s="562"/>
      <c r="K850" s="567"/>
      <c r="L850" s="564"/>
      <c r="M850" s="563"/>
      <c r="N850" s="568"/>
      <c r="O850" s="570"/>
      <c r="P850" s="671">
        <f t="shared" si="133"/>
        <v>0</v>
      </c>
      <c r="Q850" s="63">
        <f t="shared" si="134"/>
        <v>0</v>
      </c>
      <c r="R850" s="62">
        <f t="shared" si="135"/>
        <v>0</v>
      </c>
      <c r="S850" s="66">
        <f t="shared" si="136"/>
        <v>0</v>
      </c>
      <c r="T850" s="7">
        <f>($I850='Team Results'!$L$4)+0</f>
        <v>0</v>
      </c>
      <c r="U850" s="7">
        <f t="shared" si="137"/>
        <v>0</v>
      </c>
      <c r="V850" s="7">
        <f t="shared" si="138"/>
        <v>0</v>
      </c>
      <c r="W850" s="66">
        <f t="shared" si="139"/>
        <v>0</v>
      </c>
    </row>
    <row r="851" spans="1:23" ht="15">
      <c r="A851" s="5" t="str">
        <f t="shared" si="131"/>
        <v/>
      </c>
      <c r="B851" s="5" t="str">
        <f t="shared" si="132"/>
        <v/>
      </c>
      <c r="C851" s="5">
        <v>21</v>
      </c>
      <c r="D851" s="764"/>
      <c r="F851" s="529"/>
      <c r="G851" s="539">
        <f>IF('Form - Part 1'!$D$32="Yes",1,0)</f>
        <v>0</v>
      </c>
      <c r="H851" s="527">
        <v>26</v>
      </c>
      <c r="I851" s="561"/>
      <c r="J851" s="562"/>
      <c r="K851" s="563"/>
      <c r="L851" s="564"/>
      <c r="M851" s="563"/>
      <c r="N851" s="565"/>
      <c r="O851" s="570"/>
      <c r="P851" s="671">
        <f t="shared" si="133"/>
        <v>0</v>
      </c>
      <c r="Q851" s="63">
        <f t="shared" si="134"/>
        <v>0</v>
      </c>
      <c r="R851" s="62">
        <f t="shared" si="135"/>
        <v>0</v>
      </c>
      <c r="S851" s="66">
        <f t="shared" si="136"/>
        <v>0</v>
      </c>
      <c r="T851" s="7">
        <f>($I851='Team Results'!$L$4)+0</f>
        <v>0</v>
      </c>
      <c r="U851" s="7">
        <f t="shared" si="137"/>
        <v>0</v>
      </c>
      <c r="V851" s="7">
        <f t="shared" si="138"/>
        <v>0</v>
      </c>
      <c r="W851" s="66">
        <f t="shared" si="139"/>
        <v>0</v>
      </c>
    </row>
    <row r="852" spans="1:23" ht="15">
      <c r="A852" s="5" t="str">
        <f t="shared" si="131"/>
        <v/>
      </c>
      <c r="B852" s="5" t="str">
        <f t="shared" si="132"/>
        <v/>
      </c>
      <c r="C852" s="5">
        <v>21</v>
      </c>
      <c r="D852" s="764"/>
      <c r="F852" s="529"/>
      <c r="G852" s="539">
        <f>IF('Form - Part 1'!$D$32="Yes",1,0)</f>
        <v>0</v>
      </c>
      <c r="H852" s="527">
        <v>27</v>
      </c>
      <c r="I852" s="561"/>
      <c r="J852" s="562"/>
      <c r="K852" s="563"/>
      <c r="L852" s="564"/>
      <c r="M852" s="563"/>
      <c r="N852" s="565"/>
      <c r="O852" s="570"/>
      <c r="P852" s="671">
        <f t="shared" si="133"/>
        <v>0</v>
      </c>
      <c r="Q852" s="63">
        <f t="shared" si="134"/>
        <v>0</v>
      </c>
      <c r="R852" s="62">
        <f t="shared" si="135"/>
        <v>0</v>
      </c>
      <c r="S852" s="66">
        <f t="shared" si="136"/>
        <v>0</v>
      </c>
      <c r="T852" s="7">
        <f>($I852='Team Results'!$L$4)+0</f>
        <v>0</v>
      </c>
      <c r="U852" s="7">
        <f t="shared" si="137"/>
        <v>0</v>
      </c>
      <c r="V852" s="7">
        <f t="shared" si="138"/>
        <v>0</v>
      </c>
      <c r="W852" s="66">
        <f t="shared" si="139"/>
        <v>0</v>
      </c>
    </row>
    <row r="853" spans="1:23" ht="15">
      <c r="A853" s="5" t="str">
        <f t="shared" si="131"/>
        <v/>
      </c>
      <c r="B853" s="5" t="str">
        <f t="shared" si="132"/>
        <v/>
      </c>
      <c r="C853" s="5">
        <v>21</v>
      </c>
      <c r="D853" s="764"/>
      <c r="F853" s="529"/>
      <c r="G853" s="539">
        <f>IF('Form - Part 1'!$D$32="Yes",1,0)</f>
        <v>0</v>
      </c>
      <c r="H853" s="527">
        <v>28</v>
      </c>
      <c r="I853" s="561"/>
      <c r="J853" s="562"/>
      <c r="K853" s="563"/>
      <c r="L853" s="564"/>
      <c r="M853" s="563"/>
      <c r="N853" s="565"/>
      <c r="O853" s="570"/>
      <c r="P853" s="671">
        <f t="shared" si="133"/>
        <v>0</v>
      </c>
      <c r="Q853" s="63">
        <f t="shared" si="134"/>
        <v>0</v>
      </c>
      <c r="R853" s="62">
        <f t="shared" si="135"/>
        <v>0</v>
      </c>
      <c r="S853" s="66">
        <f t="shared" si="136"/>
        <v>0</v>
      </c>
      <c r="T853" s="7">
        <f>($I853='Team Results'!$L$4)+0</f>
        <v>0</v>
      </c>
      <c r="U853" s="7">
        <f t="shared" si="137"/>
        <v>0</v>
      </c>
      <c r="V853" s="7">
        <f t="shared" si="138"/>
        <v>0</v>
      </c>
      <c r="W853" s="66">
        <f t="shared" si="139"/>
        <v>0</v>
      </c>
    </row>
    <row r="854" spans="1:23" ht="15">
      <c r="A854" s="5" t="str">
        <f t="shared" si="131"/>
        <v/>
      </c>
      <c r="B854" s="5" t="str">
        <f t="shared" si="132"/>
        <v/>
      </c>
      <c r="C854" s="5">
        <v>21</v>
      </c>
      <c r="D854" s="764"/>
      <c r="F854" s="529"/>
      <c r="G854" s="539">
        <f>IF('Form - Part 1'!$D$32="Yes",1,0)</f>
        <v>0</v>
      </c>
      <c r="H854" s="527">
        <v>29</v>
      </c>
      <c r="I854" s="561"/>
      <c r="J854" s="562"/>
      <c r="K854" s="563"/>
      <c r="L854" s="564"/>
      <c r="M854" s="563"/>
      <c r="N854" s="565"/>
      <c r="O854" s="570"/>
      <c r="P854" s="671">
        <f t="shared" si="133"/>
        <v>0</v>
      </c>
      <c r="Q854" s="63">
        <f t="shared" si="134"/>
        <v>0</v>
      </c>
      <c r="R854" s="62">
        <f t="shared" si="135"/>
        <v>0</v>
      </c>
      <c r="S854" s="66">
        <f t="shared" si="136"/>
        <v>0</v>
      </c>
      <c r="T854" s="7">
        <f>($I854='Team Results'!$L$4)+0</f>
        <v>0</v>
      </c>
      <c r="U854" s="7">
        <f t="shared" si="137"/>
        <v>0</v>
      </c>
      <c r="V854" s="7">
        <f t="shared" si="138"/>
        <v>0</v>
      </c>
      <c r="W854" s="66">
        <f t="shared" si="139"/>
        <v>0</v>
      </c>
    </row>
    <row r="855" spans="1:23" ht="15">
      <c r="A855" s="5" t="str">
        <f t="shared" si="131"/>
        <v/>
      </c>
      <c r="B855" s="5" t="str">
        <f t="shared" si="132"/>
        <v/>
      </c>
      <c r="C855" s="5">
        <v>21</v>
      </c>
      <c r="D855" s="764"/>
      <c r="F855" s="529"/>
      <c r="G855" s="539">
        <f>IF('Form - Part 1'!$D$32="Yes",1,0)</f>
        <v>0</v>
      </c>
      <c r="H855" s="527">
        <v>30</v>
      </c>
      <c r="I855" s="561"/>
      <c r="J855" s="562"/>
      <c r="K855" s="567"/>
      <c r="L855" s="564"/>
      <c r="M855" s="563"/>
      <c r="N855" s="568"/>
      <c r="O855" s="570"/>
      <c r="P855" s="671">
        <f t="shared" si="133"/>
        <v>0</v>
      </c>
      <c r="Q855" s="63">
        <f t="shared" si="134"/>
        <v>0</v>
      </c>
      <c r="R855" s="62">
        <f t="shared" si="135"/>
        <v>0</v>
      </c>
      <c r="S855" s="66">
        <f t="shared" si="136"/>
        <v>0</v>
      </c>
      <c r="T855" s="7">
        <f>($I855='Team Results'!$L$4)+0</f>
        <v>0</v>
      </c>
      <c r="U855" s="7">
        <f t="shared" si="137"/>
        <v>0</v>
      </c>
      <c r="V855" s="7">
        <f t="shared" si="138"/>
        <v>0</v>
      </c>
      <c r="W855" s="66">
        <f t="shared" si="139"/>
        <v>0</v>
      </c>
    </row>
    <row r="856" spans="1:23" ht="15">
      <c r="A856" s="5" t="str">
        <f t="shared" si="131"/>
        <v/>
      </c>
      <c r="B856" s="5" t="str">
        <f t="shared" si="132"/>
        <v/>
      </c>
      <c r="C856" s="5">
        <v>21</v>
      </c>
      <c r="D856" s="764"/>
      <c r="F856" s="529"/>
      <c r="G856" s="539">
        <f>IF('Form - Part 1'!$D$32="Yes",1,0)</f>
        <v>0</v>
      </c>
      <c r="H856" s="527">
        <v>31</v>
      </c>
      <c r="I856" s="561"/>
      <c r="J856" s="562"/>
      <c r="K856" s="567"/>
      <c r="L856" s="564"/>
      <c r="M856" s="563"/>
      <c r="N856" s="568"/>
      <c r="O856" s="570"/>
      <c r="P856" s="671">
        <f t="shared" si="133"/>
        <v>0</v>
      </c>
      <c r="Q856" s="63">
        <f t="shared" si="134"/>
        <v>0</v>
      </c>
      <c r="R856" s="62">
        <f t="shared" si="135"/>
        <v>0</v>
      </c>
      <c r="S856" s="66">
        <f t="shared" si="136"/>
        <v>0</v>
      </c>
      <c r="T856" s="7">
        <f>($I856='Team Results'!$L$4)+0</f>
        <v>0</v>
      </c>
      <c r="U856" s="7">
        <f t="shared" si="137"/>
        <v>0</v>
      </c>
      <c r="V856" s="7">
        <f t="shared" si="138"/>
        <v>0</v>
      </c>
      <c r="W856" s="66">
        <f t="shared" si="139"/>
        <v>0</v>
      </c>
    </row>
    <row r="857" spans="1:23" ht="15">
      <c r="A857" s="5" t="str">
        <f t="shared" si="131"/>
        <v/>
      </c>
      <c r="B857" s="5" t="str">
        <f t="shared" si="132"/>
        <v/>
      </c>
      <c r="C857" s="5">
        <v>21</v>
      </c>
      <c r="D857" s="764"/>
      <c r="F857" s="529"/>
      <c r="G857" s="539">
        <f>IF('Form - Part 1'!$D$32="Yes",1,0)</f>
        <v>0</v>
      </c>
      <c r="H857" s="527">
        <v>32</v>
      </c>
      <c r="I857" s="561"/>
      <c r="J857" s="562"/>
      <c r="K857" s="567"/>
      <c r="L857" s="564"/>
      <c r="M857" s="563"/>
      <c r="N857" s="568"/>
      <c r="O857" s="570"/>
      <c r="P857" s="671">
        <f t="shared" si="133"/>
        <v>0</v>
      </c>
      <c r="Q857" s="63">
        <f t="shared" si="134"/>
        <v>0</v>
      </c>
      <c r="R857" s="62">
        <f t="shared" si="135"/>
        <v>0</v>
      </c>
      <c r="S857" s="66">
        <f t="shared" si="136"/>
        <v>0</v>
      </c>
      <c r="T857" s="7">
        <f>($I857='Team Results'!$L$4)+0</f>
        <v>0</v>
      </c>
      <c r="U857" s="7">
        <f t="shared" si="137"/>
        <v>0</v>
      </c>
      <c r="V857" s="7">
        <f t="shared" si="138"/>
        <v>0</v>
      </c>
      <c r="W857" s="66">
        <f t="shared" si="139"/>
        <v>0</v>
      </c>
    </row>
    <row r="858" spans="1:23" ht="15">
      <c r="A858" s="5" t="str">
        <f t="shared" si="131"/>
        <v/>
      </c>
      <c r="B858" s="5" t="str">
        <f t="shared" si="132"/>
        <v/>
      </c>
      <c r="C858" s="5">
        <v>21</v>
      </c>
      <c r="D858" s="764"/>
      <c r="F858" s="529"/>
      <c r="G858" s="539">
        <f>IF('Form - Part 1'!$D$32="Yes",1,0)</f>
        <v>0</v>
      </c>
      <c r="H858" s="527">
        <v>33</v>
      </c>
      <c r="I858" s="561"/>
      <c r="J858" s="562"/>
      <c r="K858" s="567"/>
      <c r="L858" s="564"/>
      <c r="M858" s="563"/>
      <c r="N858" s="568"/>
      <c r="O858" s="570"/>
      <c r="P858" s="671">
        <f t="shared" si="133"/>
        <v>0</v>
      </c>
      <c r="Q858" s="63">
        <f t="shared" si="134"/>
        <v>0</v>
      </c>
      <c r="R858" s="62">
        <f t="shared" si="135"/>
        <v>0</v>
      </c>
      <c r="S858" s="66">
        <f t="shared" si="136"/>
        <v>0</v>
      </c>
      <c r="T858" s="7">
        <f>($I858='Team Results'!$L$4)+0</f>
        <v>0</v>
      </c>
      <c r="U858" s="7">
        <f t="shared" si="137"/>
        <v>0</v>
      </c>
      <c r="V858" s="7">
        <f t="shared" si="138"/>
        <v>0</v>
      </c>
      <c r="W858" s="66">
        <f t="shared" si="139"/>
        <v>0</v>
      </c>
    </row>
    <row r="859" spans="1:23" ht="15">
      <c r="A859" s="5" t="str">
        <f t="shared" si="131"/>
        <v/>
      </c>
      <c r="B859" s="5" t="str">
        <f t="shared" si="132"/>
        <v/>
      </c>
      <c r="C859" s="5">
        <v>21</v>
      </c>
      <c r="D859" s="764"/>
      <c r="F859" s="529"/>
      <c r="G859" s="539">
        <f>IF('Form - Part 1'!$D$32="Yes",1,0)</f>
        <v>0</v>
      </c>
      <c r="H859" s="527">
        <v>34</v>
      </c>
      <c r="I859" s="561"/>
      <c r="J859" s="562"/>
      <c r="K859" s="567"/>
      <c r="L859" s="564"/>
      <c r="M859" s="563"/>
      <c r="N859" s="568"/>
      <c r="O859" s="570"/>
      <c r="P859" s="671">
        <f t="shared" si="133"/>
        <v>0</v>
      </c>
      <c r="Q859" s="63">
        <f t="shared" si="134"/>
        <v>0</v>
      </c>
      <c r="R859" s="62">
        <f t="shared" si="135"/>
        <v>0</v>
      </c>
      <c r="S859" s="66">
        <f t="shared" si="136"/>
        <v>0</v>
      </c>
      <c r="T859" s="7">
        <f>($I859='Team Results'!$L$4)+0</f>
        <v>0</v>
      </c>
      <c r="U859" s="7">
        <f t="shared" si="137"/>
        <v>0</v>
      </c>
      <c r="V859" s="7">
        <f t="shared" si="138"/>
        <v>0</v>
      </c>
      <c r="W859" s="66">
        <f t="shared" si="139"/>
        <v>0</v>
      </c>
    </row>
    <row r="860" spans="1:23" ht="15">
      <c r="A860" s="5" t="str">
        <f t="shared" si="131"/>
        <v/>
      </c>
      <c r="B860" s="5" t="str">
        <f t="shared" si="132"/>
        <v/>
      </c>
      <c r="C860" s="5">
        <v>21</v>
      </c>
      <c r="D860" s="764"/>
      <c r="F860" s="529"/>
      <c r="G860" s="539">
        <f>IF('Form - Part 1'!$D$32="Yes",1,0)</f>
        <v>0</v>
      </c>
      <c r="H860" s="527">
        <v>35</v>
      </c>
      <c r="I860" s="561"/>
      <c r="J860" s="562"/>
      <c r="K860" s="567"/>
      <c r="L860" s="564"/>
      <c r="M860" s="563"/>
      <c r="N860" s="568"/>
      <c r="O860" s="570"/>
      <c r="P860" s="671">
        <f t="shared" si="133"/>
        <v>0</v>
      </c>
      <c r="Q860" s="63">
        <f t="shared" si="134"/>
        <v>0</v>
      </c>
      <c r="R860" s="62">
        <f t="shared" si="135"/>
        <v>0</v>
      </c>
      <c r="S860" s="66">
        <f t="shared" si="136"/>
        <v>0</v>
      </c>
      <c r="T860" s="7">
        <f>($I860='Team Results'!$L$4)+0</f>
        <v>0</v>
      </c>
      <c r="U860" s="7">
        <f t="shared" si="137"/>
        <v>0</v>
      </c>
      <c r="V860" s="7">
        <f t="shared" si="138"/>
        <v>0</v>
      </c>
      <c r="W860" s="66">
        <f t="shared" si="139"/>
        <v>0</v>
      </c>
    </row>
    <row r="861" spans="1:23" ht="15">
      <c r="A861" s="5" t="str">
        <f t="shared" si="131"/>
        <v/>
      </c>
      <c r="B861" s="5" t="str">
        <f t="shared" si="132"/>
        <v/>
      </c>
      <c r="C861" s="5">
        <v>21</v>
      </c>
      <c r="D861" s="764"/>
      <c r="F861" s="529"/>
      <c r="G861" s="539">
        <f>IF('Form - Part 1'!$D$32="Yes",1,0)</f>
        <v>0</v>
      </c>
      <c r="H861" s="527">
        <v>36</v>
      </c>
      <c r="I861" s="561"/>
      <c r="J861" s="562"/>
      <c r="K861" s="567"/>
      <c r="L861" s="564"/>
      <c r="M861" s="563"/>
      <c r="N861" s="568"/>
      <c r="O861" s="570"/>
      <c r="P861" s="671">
        <f t="shared" si="133"/>
        <v>0</v>
      </c>
      <c r="Q861" s="63">
        <f t="shared" si="134"/>
        <v>0</v>
      </c>
      <c r="R861" s="62">
        <f t="shared" si="135"/>
        <v>0</v>
      </c>
      <c r="S861" s="66">
        <f t="shared" si="136"/>
        <v>0</v>
      </c>
      <c r="T861" s="7">
        <f>($I861='Team Results'!$L$4)+0</f>
        <v>0</v>
      </c>
      <c r="U861" s="7">
        <f t="shared" si="137"/>
        <v>0</v>
      </c>
      <c r="V861" s="7">
        <f t="shared" si="138"/>
        <v>0</v>
      </c>
      <c r="W861" s="66">
        <f t="shared" si="139"/>
        <v>0</v>
      </c>
    </row>
    <row r="862" spans="1:23" ht="15">
      <c r="A862" s="5" t="str">
        <f t="shared" si="131"/>
        <v/>
      </c>
      <c r="B862" s="5" t="str">
        <f t="shared" si="132"/>
        <v/>
      </c>
      <c r="C862" s="5">
        <v>21</v>
      </c>
      <c r="D862" s="764"/>
      <c r="F862" s="529"/>
      <c r="G862" s="539">
        <f>IF('Form - Part 1'!$D$32="Yes",1,0)</f>
        <v>0</v>
      </c>
      <c r="H862" s="527">
        <v>37</v>
      </c>
      <c r="I862" s="561"/>
      <c r="J862" s="562"/>
      <c r="K862" s="567"/>
      <c r="L862" s="564"/>
      <c r="M862" s="563"/>
      <c r="N862" s="568"/>
      <c r="O862" s="570"/>
      <c r="P862" s="671">
        <f t="shared" si="133"/>
        <v>0</v>
      </c>
      <c r="Q862" s="63">
        <f t="shared" si="134"/>
        <v>0</v>
      </c>
      <c r="R862" s="62">
        <f t="shared" si="135"/>
        <v>0</v>
      </c>
      <c r="S862" s="66">
        <f t="shared" si="136"/>
        <v>0</v>
      </c>
      <c r="T862" s="7">
        <f>($I862='Team Results'!$L$4)+0</f>
        <v>0</v>
      </c>
      <c r="U862" s="7">
        <f t="shared" si="137"/>
        <v>0</v>
      </c>
      <c r="V862" s="7">
        <f t="shared" si="138"/>
        <v>0</v>
      </c>
      <c r="W862" s="66">
        <f t="shared" si="139"/>
        <v>0</v>
      </c>
    </row>
    <row r="863" spans="1:23" ht="15">
      <c r="A863" s="5" t="str">
        <f t="shared" si="131"/>
        <v/>
      </c>
      <c r="B863" s="5" t="str">
        <f t="shared" si="132"/>
        <v/>
      </c>
      <c r="C863" s="5">
        <v>21</v>
      </c>
      <c r="D863" s="764"/>
      <c r="F863" s="529"/>
      <c r="G863" s="539">
        <f>IF('Form - Part 1'!$D$32="Yes",1,0)</f>
        <v>0</v>
      </c>
      <c r="H863" s="527">
        <v>38</v>
      </c>
      <c r="I863" s="561"/>
      <c r="J863" s="562"/>
      <c r="K863" s="567"/>
      <c r="L863" s="564"/>
      <c r="M863" s="563"/>
      <c r="N863" s="568"/>
      <c r="O863" s="570"/>
      <c r="P863" s="671">
        <f t="shared" si="133"/>
        <v>0</v>
      </c>
      <c r="Q863" s="63">
        <f t="shared" si="134"/>
        <v>0</v>
      </c>
      <c r="R863" s="62">
        <f t="shared" si="135"/>
        <v>0</v>
      </c>
      <c r="S863" s="66">
        <f t="shared" si="136"/>
        <v>0</v>
      </c>
      <c r="T863" s="7">
        <f>($I863='Team Results'!$L$4)+0</f>
        <v>0</v>
      </c>
      <c r="U863" s="7">
        <f t="shared" si="137"/>
        <v>0</v>
      </c>
      <c r="V863" s="7">
        <f t="shared" si="138"/>
        <v>0</v>
      </c>
      <c r="W863" s="66">
        <f t="shared" si="139"/>
        <v>0</v>
      </c>
    </row>
    <row r="864" spans="1:23" ht="15">
      <c r="A864" s="5" t="str">
        <f t="shared" si="131"/>
        <v/>
      </c>
      <c r="B864" s="5" t="str">
        <f t="shared" si="132"/>
        <v/>
      </c>
      <c r="C864" s="5">
        <v>21</v>
      </c>
      <c r="D864" s="764"/>
      <c r="F864" s="529"/>
      <c r="G864" s="539">
        <f>IF('Form - Part 1'!$D$32="Yes",1,0)</f>
        <v>0</v>
      </c>
      <c r="H864" s="527">
        <v>39</v>
      </c>
      <c r="I864" s="561"/>
      <c r="J864" s="562"/>
      <c r="K864" s="563"/>
      <c r="L864" s="564"/>
      <c r="M864" s="563"/>
      <c r="N864" s="565"/>
      <c r="O864" s="570"/>
      <c r="P864" s="671">
        <f t="shared" si="133"/>
        <v>0</v>
      </c>
      <c r="Q864" s="63">
        <f t="shared" si="134"/>
        <v>0</v>
      </c>
      <c r="R864" s="62">
        <f t="shared" si="135"/>
        <v>0</v>
      </c>
      <c r="S864" s="66">
        <f t="shared" si="136"/>
        <v>0</v>
      </c>
      <c r="T864" s="7">
        <f>($I864='Team Results'!$L$4)+0</f>
        <v>0</v>
      </c>
      <c r="U864" s="7">
        <f t="shared" si="137"/>
        <v>0</v>
      </c>
      <c r="V864" s="7">
        <f t="shared" si="138"/>
        <v>0</v>
      </c>
      <c r="W864" s="66">
        <f t="shared" si="139"/>
        <v>0</v>
      </c>
    </row>
    <row r="865" spans="1:52" s="5" customFormat="1" ht="15">
      <c r="A865" s="5" t="str">
        <f t="shared" si="131"/>
        <v/>
      </c>
      <c r="B865" s="5" t="str">
        <f t="shared" si="132"/>
        <v/>
      </c>
      <c r="C865" s="5">
        <v>21</v>
      </c>
      <c r="D865" s="765"/>
      <c r="E865" s="536"/>
      <c r="F865" s="529"/>
      <c r="G865" s="539">
        <f>IF('Form - Part 1'!$D$32="Yes",1,0)</f>
        <v>0</v>
      </c>
      <c r="H865" s="537">
        <v>40</v>
      </c>
      <c r="I865" s="579"/>
      <c r="J865" s="580"/>
      <c r="K865" s="583"/>
      <c r="L865" s="582"/>
      <c r="M865" s="583"/>
      <c r="N865" s="584"/>
      <c r="O865" s="585"/>
      <c r="P865" s="671">
        <f t="shared" si="133"/>
        <v>0</v>
      </c>
      <c r="Q865" s="63">
        <f t="shared" si="134"/>
        <v>0</v>
      </c>
      <c r="R865" s="62">
        <f t="shared" si="135"/>
        <v>0</v>
      </c>
      <c r="S865" s="66">
        <f t="shared" si="136"/>
        <v>0</v>
      </c>
      <c r="T865" s="7">
        <f>($I865='Team Results'!$L$4)+0</f>
        <v>0</v>
      </c>
      <c r="U865" s="7">
        <f t="shared" si="137"/>
        <v>0</v>
      </c>
      <c r="V865" s="7">
        <f t="shared" si="138"/>
        <v>0</v>
      </c>
      <c r="W865" s="66">
        <f t="shared" si="139"/>
        <v>0</v>
      </c>
      <c r="X865" s="62"/>
      <c r="Y865" s="62"/>
      <c r="Z865" s="62"/>
      <c r="AA865" s="62"/>
      <c r="AB865" s="62"/>
      <c r="AC865" s="62"/>
      <c r="AD865" s="62"/>
      <c r="AE865" s="62"/>
      <c r="AF865" s="62"/>
      <c r="AG865" s="62"/>
      <c r="AH865" s="62"/>
      <c r="AI865" s="62"/>
      <c r="AJ865" s="62"/>
      <c r="AK865" s="62"/>
      <c r="AL865" s="62"/>
      <c r="AM865" s="62"/>
      <c r="AN865" s="62"/>
      <c r="AO865" s="62"/>
      <c r="AP865" s="62"/>
      <c r="AQ865" s="62"/>
      <c r="AR865" s="62"/>
      <c r="AS865" s="62"/>
      <c r="AT865" s="62"/>
      <c r="AU865" s="62"/>
      <c r="AV865" s="62"/>
      <c r="AW865" s="62"/>
      <c r="AX865" s="62"/>
      <c r="AY865" s="62"/>
      <c r="AZ865" s="62"/>
    </row>
    <row r="866" spans="1:52" s="241" customFormat="1">
      <c r="D866" s="298"/>
      <c r="E866" s="299"/>
      <c r="F866" s="300"/>
      <c r="G866" s="300"/>
      <c r="I866" s="242"/>
      <c r="J866" s="242"/>
      <c r="K866" s="242"/>
      <c r="L866" s="242"/>
      <c r="M866" s="242"/>
      <c r="N866" s="242"/>
      <c r="O866" s="243"/>
      <c r="P866" s="671">
        <f t="shared" si="133"/>
        <v>0</v>
      </c>
      <c r="Q866" s="63">
        <f t="shared" si="134"/>
        <v>0</v>
      </c>
      <c r="R866" s="62">
        <f t="shared" si="135"/>
        <v>0</v>
      </c>
      <c r="S866" s="66">
        <f t="shared" si="136"/>
        <v>0</v>
      </c>
      <c r="T866" s="7">
        <f>($I866='Team Results'!$L$4)+0</f>
        <v>0</v>
      </c>
      <c r="U866" s="7">
        <f t="shared" si="137"/>
        <v>0</v>
      </c>
      <c r="V866" s="7">
        <f t="shared" si="138"/>
        <v>0</v>
      </c>
      <c r="W866" s="66">
        <f t="shared" si="139"/>
        <v>0</v>
      </c>
    </row>
    <row r="867" spans="1:52" ht="15">
      <c r="A867" s="5" t="str">
        <f>IF(ISERROR(MONTH($E$867)),"",MONTH($E$867))</f>
        <v/>
      </c>
      <c r="B867" s="5" t="str">
        <f>IF(ISERROR(WEEKNUM($E$867)),"",WEEKNUM($E$867))</f>
        <v/>
      </c>
      <c r="C867" s="5">
        <v>22</v>
      </c>
      <c r="D867" s="763">
        <v>22</v>
      </c>
      <c r="E867" s="538" t="str">
        <f>IF(ISBLANK('Form - Part 1'!B33),"",'Form - Part 1'!B33)</f>
        <v/>
      </c>
      <c r="F867" s="539" t="str">
        <f>IF(ISBLANK('Form - Part 1'!C33),"0",'Form - Part 1'!C33)</f>
        <v>0</v>
      </c>
      <c r="G867" s="539">
        <f>IF('Form - Part 1'!$D$33="Yes",1,0)</f>
        <v>0</v>
      </c>
      <c r="H867" s="540">
        <v>1</v>
      </c>
      <c r="I867" s="586"/>
      <c r="J867" s="587"/>
      <c r="K867" s="588"/>
      <c r="L867" s="589"/>
      <c r="M867" s="588"/>
      <c r="N867" s="590"/>
      <c r="O867" s="591"/>
      <c r="P867" s="671">
        <f t="shared" si="133"/>
        <v>0</v>
      </c>
      <c r="Q867" s="63">
        <f t="shared" si="134"/>
        <v>0</v>
      </c>
      <c r="R867" s="62">
        <f t="shared" si="135"/>
        <v>0</v>
      </c>
      <c r="S867" s="66">
        <f t="shared" si="136"/>
        <v>0</v>
      </c>
      <c r="T867" s="7">
        <f>($I867='Team Results'!$L$4)+0</f>
        <v>0</v>
      </c>
      <c r="U867" s="7">
        <f t="shared" si="137"/>
        <v>0</v>
      </c>
      <c r="V867" s="7">
        <f t="shared" si="138"/>
        <v>0</v>
      </c>
      <c r="W867" s="66">
        <f t="shared" si="139"/>
        <v>0</v>
      </c>
    </row>
    <row r="868" spans="1:52" ht="15">
      <c r="A868" s="5" t="str">
        <f t="shared" ref="A868:A906" si="140">IF(ISERROR(MONTH($E$867)),"",MONTH($E$867))</f>
        <v/>
      </c>
      <c r="B868" s="5" t="str">
        <f t="shared" ref="B868:B906" si="141">IF(ISERROR(WEEKNUM($E$867)),"",WEEKNUM($E$867))</f>
        <v/>
      </c>
      <c r="C868" s="5">
        <v>22</v>
      </c>
      <c r="D868" s="764"/>
      <c r="F868" s="529"/>
      <c r="G868" s="539">
        <f>IF('Form - Part 1'!$D$33="Yes",1,0)</f>
        <v>0</v>
      </c>
      <c r="H868" s="527">
        <v>2</v>
      </c>
      <c r="I868" s="561"/>
      <c r="J868" s="562"/>
      <c r="K868" s="567"/>
      <c r="L868" s="564"/>
      <c r="M868" s="563"/>
      <c r="N868" s="568"/>
      <c r="O868" s="570"/>
      <c r="P868" s="671">
        <f t="shared" si="133"/>
        <v>0</v>
      </c>
      <c r="Q868" s="63">
        <f t="shared" si="134"/>
        <v>0</v>
      </c>
      <c r="R868" s="62">
        <f t="shared" si="135"/>
        <v>0</v>
      </c>
      <c r="S868" s="66">
        <f t="shared" si="136"/>
        <v>0</v>
      </c>
      <c r="T868" s="7">
        <f>($I868='Team Results'!$L$4)+0</f>
        <v>0</v>
      </c>
      <c r="U868" s="7">
        <f t="shared" si="137"/>
        <v>0</v>
      </c>
      <c r="V868" s="7">
        <f t="shared" si="138"/>
        <v>0</v>
      </c>
      <c r="W868" s="66">
        <f t="shared" si="139"/>
        <v>0</v>
      </c>
    </row>
    <row r="869" spans="1:52" ht="15">
      <c r="A869" s="5" t="str">
        <f t="shared" si="140"/>
        <v/>
      </c>
      <c r="B869" s="5" t="str">
        <f t="shared" si="141"/>
        <v/>
      </c>
      <c r="C869" s="5">
        <v>22</v>
      </c>
      <c r="D869" s="764"/>
      <c r="F869" s="529"/>
      <c r="G869" s="539">
        <f>IF('Form - Part 1'!$D$33="Yes",1,0)</f>
        <v>0</v>
      </c>
      <c r="H869" s="527">
        <v>3</v>
      </c>
      <c r="I869" s="561"/>
      <c r="J869" s="562"/>
      <c r="K869" s="567"/>
      <c r="L869" s="564"/>
      <c r="M869" s="563"/>
      <c r="N869" s="568"/>
      <c r="O869" s="570"/>
      <c r="P869" s="671">
        <f t="shared" si="133"/>
        <v>0</v>
      </c>
      <c r="Q869" s="63">
        <f t="shared" si="134"/>
        <v>0</v>
      </c>
      <c r="R869" s="62">
        <f t="shared" si="135"/>
        <v>0</v>
      </c>
      <c r="S869" s="66">
        <f t="shared" si="136"/>
        <v>0</v>
      </c>
      <c r="T869" s="7">
        <f>($I869='Team Results'!$L$4)+0</f>
        <v>0</v>
      </c>
      <c r="U869" s="7">
        <f t="shared" si="137"/>
        <v>0</v>
      </c>
      <c r="V869" s="7">
        <f t="shared" si="138"/>
        <v>0</v>
      </c>
      <c r="W869" s="66">
        <f t="shared" si="139"/>
        <v>0</v>
      </c>
    </row>
    <row r="870" spans="1:52" ht="15">
      <c r="A870" s="5" t="str">
        <f t="shared" si="140"/>
        <v/>
      </c>
      <c r="B870" s="5" t="str">
        <f t="shared" si="141"/>
        <v/>
      </c>
      <c r="C870" s="5">
        <v>22</v>
      </c>
      <c r="D870" s="764"/>
      <c r="F870" s="529"/>
      <c r="G870" s="539">
        <f>IF('Form - Part 1'!$D$33="Yes",1,0)</f>
        <v>0</v>
      </c>
      <c r="H870" s="527">
        <v>4</v>
      </c>
      <c r="I870" s="561"/>
      <c r="J870" s="562"/>
      <c r="K870" s="563"/>
      <c r="L870" s="564"/>
      <c r="M870" s="563"/>
      <c r="N870" s="565"/>
      <c r="O870" s="570"/>
      <c r="P870" s="671">
        <f t="shared" si="133"/>
        <v>0</v>
      </c>
      <c r="Q870" s="63">
        <f t="shared" si="134"/>
        <v>0</v>
      </c>
      <c r="R870" s="62">
        <f t="shared" si="135"/>
        <v>0</v>
      </c>
      <c r="S870" s="66">
        <f t="shared" si="136"/>
        <v>0</v>
      </c>
      <c r="T870" s="7">
        <f>($I870='Team Results'!$L$4)+0</f>
        <v>0</v>
      </c>
      <c r="U870" s="7">
        <f t="shared" si="137"/>
        <v>0</v>
      </c>
      <c r="V870" s="7">
        <f t="shared" si="138"/>
        <v>0</v>
      </c>
      <c r="W870" s="66">
        <f t="shared" si="139"/>
        <v>0</v>
      </c>
    </row>
    <row r="871" spans="1:52" ht="15">
      <c r="A871" s="5" t="str">
        <f t="shared" si="140"/>
        <v/>
      </c>
      <c r="B871" s="5" t="str">
        <f t="shared" si="141"/>
        <v/>
      </c>
      <c r="C871" s="5">
        <v>22</v>
      </c>
      <c r="D871" s="764"/>
      <c r="F871" s="529"/>
      <c r="G871" s="539">
        <f>IF('Form - Part 1'!$D$33="Yes",1,0)</f>
        <v>0</v>
      </c>
      <c r="H871" s="527">
        <v>5</v>
      </c>
      <c r="I871" s="561"/>
      <c r="J871" s="562"/>
      <c r="K871" s="563"/>
      <c r="L871" s="564"/>
      <c r="M871" s="563"/>
      <c r="N871" s="565"/>
      <c r="O871" s="570"/>
      <c r="P871" s="671">
        <f t="shared" si="133"/>
        <v>0</v>
      </c>
      <c r="Q871" s="63">
        <f t="shared" si="134"/>
        <v>0</v>
      </c>
      <c r="R871" s="62">
        <f t="shared" si="135"/>
        <v>0</v>
      </c>
      <c r="S871" s="66">
        <f t="shared" si="136"/>
        <v>0</v>
      </c>
      <c r="T871" s="7">
        <f>($I871='Team Results'!$L$4)+0</f>
        <v>0</v>
      </c>
      <c r="U871" s="7">
        <f t="shared" si="137"/>
        <v>0</v>
      </c>
      <c r="V871" s="7">
        <f t="shared" si="138"/>
        <v>0</v>
      </c>
      <c r="W871" s="66">
        <f t="shared" si="139"/>
        <v>0</v>
      </c>
    </row>
    <row r="872" spans="1:52" ht="15">
      <c r="A872" s="5" t="str">
        <f t="shared" si="140"/>
        <v/>
      </c>
      <c r="B872" s="5" t="str">
        <f t="shared" si="141"/>
        <v/>
      </c>
      <c r="C872" s="5">
        <v>22</v>
      </c>
      <c r="D872" s="764"/>
      <c r="F872" s="529"/>
      <c r="G872" s="539">
        <f>IF('Form - Part 1'!$D$33="Yes",1,0)</f>
        <v>0</v>
      </c>
      <c r="H872" s="527">
        <v>6</v>
      </c>
      <c r="I872" s="561"/>
      <c r="J872" s="562"/>
      <c r="K872" s="563"/>
      <c r="L872" s="564"/>
      <c r="M872" s="563"/>
      <c r="N872" s="565"/>
      <c r="O872" s="570"/>
      <c r="P872" s="671">
        <f t="shared" si="133"/>
        <v>0</v>
      </c>
      <c r="Q872" s="63">
        <f t="shared" si="134"/>
        <v>0</v>
      </c>
      <c r="R872" s="62">
        <f t="shared" si="135"/>
        <v>0</v>
      </c>
      <c r="S872" s="66">
        <f t="shared" si="136"/>
        <v>0</v>
      </c>
      <c r="T872" s="7">
        <f>($I872='Team Results'!$L$4)+0</f>
        <v>0</v>
      </c>
      <c r="U872" s="7">
        <f t="shared" si="137"/>
        <v>0</v>
      </c>
      <c r="V872" s="7">
        <f t="shared" si="138"/>
        <v>0</v>
      </c>
      <c r="W872" s="66">
        <f t="shared" si="139"/>
        <v>0</v>
      </c>
    </row>
    <row r="873" spans="1:52" ht="15">
      <c r="A873" s="5" t="str">
        <f t="shared" si="140"/>
        <v/>
      </c>
      <c r="B873" s="5" t="str">
        <f t="shared" si="141"/>
        <v/>
      </c>
      <c r="C873" s="5">
        <v>22</v>
      </c>
      <c r="D873" s="764"/>
      <c r="F873" s="529"/>
      <c r="G873" s="539">
        <f>IF('Form - Part 1'!$D$33="Yes",1,0)</f>
        <v>0</v>
      </c>
      <c r="H873" s="527">
        <v>7</v>
      </c>
      <c r="I873" s="561"/>
      <c r="J873" s="562"/>
      <c r="K873" s="567"/>
      <c r="L873" s="564"/>
      <c r="M873" s="563"/>
      <c r="N873" s="568"/>
      <c r="O873" s="570"/>
      <c r="P873" s="671">
        <f t="shared" si="133"/>
        <v>0</v>
      </c>
      <c r="Q873" s="63">
        <f t="shared" si="134"/>
        <v>0</v>
      </c>
      <c r="R873" s="62">
        <f t="shared" si="135"/>
        <v>0</v>
      </c>
      <c r="S873" s="66">
        <f t="shared" si="136"/>
        <v>0</v>
      </c>
      <c r="T873" s="7">
        <f>($I873='Team Results'!$L$4)+0</f>
        <v>0</v>
      </c>
      <c r="U873" s="7">
        <f t="shared" si="137"/>
        <v>0</v>
      </c>
      <c r="V873" s="7">
        <f t="shared" si="138"/>
        <v>0</v>
      </c>
      <c r="W873" s="66">
        <f t="shared" si="139"/>
        <v>0</v>
      </c>
    </row>
    <row r="874" spans="1:52" ht="15">
      <c r="A874" s="5" t="str">
        <f t="shared" si="140"/>
        <v/>
      </c>
      <c r="B874" s="5" t="str">
        <f t="shared" si="141"/>
        <v/>
      </c>
      <c r="C874" s="5">
        <v>22</v>
      </c>
      <c r="D874" s="764"/>
      <c r="F874" s="529"/>
      <c r="G874" s="539">
        <f>IF('Form - Part 1'!$D$33="Yes",1,0)</f>
        <v>0</v>
      </c>
      <c r="H874" s="527">
        <v>8</v>
      </c>
      <c r="I874" s="561"/>
      <c r="J874" s="562"/>
      <c r="K874" s="567"/>
      <c r="L874" s="564"/>
      <c r="M874" s="563"/>
      <c r="N874" s="568"/>
      <c r="O874" s="570"/>
      <c r="P874" s="671">
        <f t="shared" si="133"/>
        <v>0</v>
      </c>
      <c r="Q874" s="63">
        <f t="shared" si="134"/>
        <v>0</v>
      </c>
      <c r="R874" s="62">
        <f t="shared" si="135"/>
        <v>0</v>
      </c>
      <c r="S874" s="66">
        <f t="shared" si="136"/>
        <v>0</v>
      </c>
      <c r="T874" s="7">
        <f>($I874='Team Results'!$L$4)+0</f>
        <v>0</v>
      </c>
      <c r="U874" s="7">
        <f t="shared" si="137"/>
        <v>0</v>
      </c>
      <c r="V874" s="7">
        <f t="shared" si="138"/>
        <v>0</v>
      </c>
      <c r="W874" s="66">
        <f t="shared" si="139"/>
        <v>0</v>
      </c>
    </row>
    <row r="875" spans="1:52" ht="15">
      <c r="A875" s="5" t="str">
        <f t="shared" si="140"/>
        <v/>
      </c>
      <c r="B875" s="5" t="str">
        <f t="shared" si="141"/>
        <v/>
      </c>
      <c r="C875" s="5">
        <v>22</v>
      </c>
      <c r="D875" s="764"/>
      <c r="F875" s="529"/>
      <c r="G875" s="539">
        <f>IF('Form - Part 1'!$D$33="Yes",1,0)</f>
        <v>0</v>
      </c>
      <c r="H875" s="527">
        <v>9</v>
      </c>
      <c r="I875" s="561"/>
      <c r="J875" s="562"/>
      <c r="K875" s="563"/>
      <c r="L875" s="564"/>
      <c r="M875" s="563"/>
      <c r="N875" s="565"/>
      <c r="O875" s="570"/>
      <c r="P875" s="671">
        <f t="shared" si="133"/>
        <v>0</v>
      </c>
      <c r="Q875" s="63">
        <f t="shared" si="134"/>
        <v>0</v>
      </c>
      <c r="R875" s="62">
        <f t="shared" si="135"/>
        <v>0</v>
      </c>
      <c r="S875" s="66">
        <f t="shared" si="136"/>
        <v>0</v>
      </c>
      <c r="T875" s="7">
        <f>($I875='Team Results'!$L$4)+0</f>
        <v>0</v>
      </c>
      <c r="U875" s="7">
        <f t="shared" si="137"/>
        <v>0</v>
      </c>
      <c r="V875" s="7">
        <f t="shared" si="138"/>
        <v>0</v>
      </c>
      <c r="W875" s="66">
        <f t="shared" si="139"/>
        <v>0</v>
      </c>
    </row>
    <row r="876" spans="1:52" ht="15">
      <c r="A876" s="5" t="str">
        <f t="shared" si="140"/>
        <v/>
      </c>
      <c r="B876" s="5" t="str">
        <f t="shared" si="141"/>
        <v/>
      </c>
      <c r="C876" s="5">
        <v>22</v>
      </c>
      <c r="D876" s="764"/>
      <c r="F876" s="529"/>
      <c r="G876" s="539">
        <f>IF('Form - Part 1'!$D$33="Yes",1,0)</f>
        <v>0</v>
      </c>
      <c r="H876" s="527">
        <v>10</v>
      </c>
      <c r="I876" s="561"/>
      <c r="J876" s="562"/>
      <c r="K876" s="567"/>
      <c r="L876" s="564"/>
      <c r="M876" s="563"/>
      <c r="N876" s="568"/>
      <c r="O876" s="570"/>
      <c r="P876" s="671">
        <f t="shared" si="133"/>
        <v>0</v>
      </c>
      <c r="Q876" s="63">
        <f t="shared" si="134"/>
        <v>0</v>
      </c>
      <c r="R876" s="62">
        <f t="shared" si="135"/>
        <v>0</v>
      </c>
      <c r="S876" s="66">
        <f t="shared" si="136"/>
        <v>0</v>
      </c>
      <c r="T876" s="7">
        <f>($I876='Team Results'!$L$4)+0</f>
        <v>0</v>
      </c>
      <c r="U876" s="7">
        <f t="shared" si="137"/>
        <v>0</v>
      </c>
      <c r="V876" s="7">
        <f t="shared" si="138"/>
        <v>0</v>
      </c>
      <c r="W876" s="66">
        <f t="shared" si="139"/>
        <v>0</v>
      </c>
    </row>
    <row r="877" spans="1:52" ht="15">
      <c r="A877" s="5" t="str">
        <f t="shared" si="140"/>
        <v/>
      </c>
      <c r="B877" s="5" t="str">
        <f t="shared" si="141"/>
        <v/>
      </c>
      <c r="C877" s="5">
        <v>22</v>
      </c>
      <c r="D877" s="764"/>
      <c r="F877" s="529"/>
      <c r="G877" s="539">
        <f>IF('Form - Part 1'!$D$33="Yes",1,0)</f>
        <v>0</v>
      </c>
      <c r="H877" s="527">
        <v>11</v>
      </c>
      <c r="I877" s="561"/>
      <c r="J877" s="562"/>
      <c r="K877" s="563"/>
      <c r="L877" s="564"/>
      <c r="M877" s="563"/>
      <c r="N877" s="565"/>
      <c r="O877" s="570"/>
      <c r="P877" s="671">
        <f t="shared" si="133"/>
        <v>0</v>
      </c>
      <c r="Q877" s="63">
        <f t="shared" si="134"/>
        <v>0</v>
      </c>
      <c r="R877" s="62">
        <f t="shared" si="135"/>
        <v>0</v>
      </c>
      <c r="S877" s="66">
        <f t="shared" si="136"/>
        <v>0</v>
      </c>
      <c r="T877" s="7">
        <f>($I877='Team Results'!$L$4)+0</f>
        <v>0</v>
      </c>
      <c r="U877" s="7">
        <f t="shared" si="137"/>
        <v>0</v>
      </c>
      <c r="V877" s="7">
        <f t="shared" si="138"/>
        <v>0</v>
      </c>
      <c r="W877" s="66">
        <f t="shared" si="139"/>
        <v>0</v>
      </c>
    </row>
    <row r="878" spans="1:52" ht="15">
      <c r="A878" s="5" t="str">
        <f t="shared" si="140"/>
        <v/>
      </c>
      <c r="B878" s="5" t="str">
        <f t="shared" si="141"/>
        <v/>
      </c>
      <c r="C878" s="5">
        <v>22</v>
      </c>
      <c r="D878" s="764"/>
      <c r="F878" s="529"/>
      <c r="G878" s="539">
        <f>IF('Form - Part 1'!$D$33="Yes",1,0)</f>
        <v>0</v>
      </c>
      <c r="H878" s="527">
        <v>12</v>
      </c>
      <c r="I878" s="561"/>
      <c r="J878" s="562"/>
      <c r="K878" s="567"/>
      <c r="L878" s="564"/>
      <c r="M878" s="563"/>
      <c r="N878" s="568"/>
      <c r="O878" s="570"/>
      <c r="P878" s="671">
        <f t="shared" si="133"/>
        <v>0</v>
      </c>
      <c r="Q878" s="63">
        <f t="shared" si="134"/>
        <v>0</v>
      </c>
      <c r="R878" s="62">
        <f t="shared" si="135"/>
        <v>0</v>
      </c>
      <c r="S878" s="66">
        <f t="shared" si="136"/>
        <v>0</v>
      </c>
      <c r="T878" s="7">
        <f>($I878='Team Results'!$L$4)+0</f>
        <v>0</v>
      </c>
      <c r="U878" s="7">
        <f t="shared" si="137"/>
        <v>0</v>
      </c>
      <c r="V878" s="7">
        <f t="shared" si="138"/>
        <v>0</v>
      </c>
      <c r="W878" s="66">
        <f t="shared" si="139"/>
        <v>0</v>
      </c>
    </row>
    <row r="879" spans="1:52" ht="15">
      <c r="A879" s="5" t="str">
        <f t="shared" si="140"/>
        <v/>
      </c>
      <c r="B879" s="5" t="str">
        <f t="shared" si="141"/>
        <v/>
      </c>
      <c r="C879" s="5">
        <v>22</v>
      </c>
      <c r="D879" s="764"/>
      <c r="F879" s="529"/>
      <c r="G879" s="539">
        <f>IF('Form - Part 1'!$D$33="Yes",1,0)</f>
        <v>0</v>
      </c>
      <c r="H879" s="527">
        <v>13</v>
      </c>
      <c r="I879" s="561"/>
      <c r="J879" s="562"/>
      <c r="K879" s="567"/>
      <c r="L879" s="564"/>
      <c r="M879" s="563"/>
      <c r="N879" s="568"/>
      <c r="O879" s="570"/>
      <c r="P879" s="671">
        <f t="shared" si="133"/>
        <v>0</v>
      </c>
      <c r="Q879" s="63">
        <f t="shared" si="134"/>
        <v>0</v>
      </c>
      <c r="R879" s="62">
        <f t="shared" si="135"/>
        <v>0</v>
      </c>
      <c r="S879" s="66">
        <f t="shared" si="136"/>
        <v>0</v>
      </c>
      <c r="T879" s="7">
        <f>($I879='Team Results'!$L$4)+0</f>
        <v>0</v>
      </c>
      <c r="U879" s="7">
        <f t="shared" si="137"/>
        <v>0</v>
      </c>
      <c r="V879" s="7">
        <f t="shared" si="138"/>
        <v>0</v>
      </c>
      <c r="W879" s="66">
        <f t="shared" si="139"/>
        <v>0</v>
      </c>
    </row>
    <row r="880" spans="1:52" ht="15">
      <c r="A880" s="5" t="str">
        <f t="shared" si="140"/>
        <v/>
      </c>
      <c r="B880" s="5" t="str">
        <f t="shared" si="141"/>
        <v/>
      </c>
      <c r="C880" s="5">
        <v>22</v>
      </c>
      <c r="D880" s="764"/>
      <c r="F880" s="529"/>
      <c r="G880" s="539">
        <f>IF('Form - Part 1'!$D$33="Yes",1,0)</f>
        <v>0</v>
      </c>
      <c r="H880" s="527">
        <v>14</v>
      </c>
      <c r="I880" s="561"/>
      <c r="J880" s="562"/>
      <c r="K880" s="563"/>
      <c r="L880" s="564"/>
      <c r="M880" s="563"/>
      <c r="N880" s="565"/>
      <c r="O880" s="570"/>
      <c r="P880" s="671">
        <f t="shared" si="133"/>
        <v>0</v>
      </c>
      <c r="Q880" s="63">
        <f t="shared" si="134"/>
        <v>0</v>
      </c>
      <c r="R880" s="62">
        <f t="shared" si="135"/>
        <v>0</v>
      </c>
      <c r="S880" s="66">
        <f t="shared" si="136"/>
        <v>0</v>
      </c>
      <c r="T880" s="7">
        <f>($I880='Team Results'!$L$4)+0</f>
        <v>0</v>
      </c>
      <c r="U880" s="7">
        <f t="shared" si="137"/>
        <v>0</v>
      </c>
      <c r="V880" s="7">
        <f t="shared" si="138"/>
        <v>0</v>
      </c>
      <c r="W880" s="66">
        <f t="shared" si="139"/>
        <v>0</v>
      </c>
    </row>
    <row r="881" spans="1:23" ht="15">
      <c r="A881" s="5" t="str">
        <f t="shared" si="140"/>
        <v/>
      </c>
      <c r="B881" s="5" t="str">
        <f t="shared" si="141"/>
        <v/>
      </c>
      <c r="C881" s="5">
        <v>22</v>
      </c>
      <c r="D881" s="764"/>
      <c r="F881" s="529"/>
      <c r="G881" s="539">
        <f>IF('Form - Part 1'!$D$33="Yes",1,0)</f>
        <v>0</v>
      </c>
      <c r="H881" s="527">
        <v>15</v>
      </c>
      <c r="I881" s="561"/>
      <c r="J881" s="562"/>
      <c r="K881" s="563"/>
      <c r="L881" s="564"/>
      <c r="M881" s="563"/>
      <c r="N881" s="565"/>
      <c r="O881" s="570"/>
      <c r="P881" s="671">
        <f t="shared" si="133"/>
        <v>0</v>
      </c>
      <c r="Q881" s="63">
        <f t="shared" si="134"/>
        <v>0</v>
      </c>
      <c r="R881" s="62">
        <f t="shared" si="135"/>
        <v>0</v>
      </c>
      <c r="S881" s="66">
        <f t="shared" si="136"/>
        <v>0</v>
      </c>
      <c r="T881" s="7">
        <f>($I881='Team Results'!$L$4)+0</f>
        <v>0</v>
      </c>
      <c r="U881" s="7">
        <f t="shared" si="137"/>
        <v>0</v>
      </c>
      <c r="V881" s="7">
        <f t="shared" si="138"/>
        <v>0</v>
      </c>
      <c r="W881" s="66">
        <f t="shared" si="139"/>
        <v>0</v>
      </c>
    </row>
    <row r="882" spans="1:23" ht="15">
      <c r="A882" s="5" t="str">
        <f t="shared" si="140"/>
        <v/>
      </c>
      <c r="B882" s="5" t="str">
        <f t="shared" si="141"/>
        <v/>
      </c>
      <c r="C882" s="5">
        <v>22</v>
      </c>
      <c r="D882" s="764"/>
      <c r="F882" s="529"/>
      <c r="G882" s="539">
        <f>IF('Form - Part 1'!$D$33="Yes",1,0)</f>
        <v>0</v>
      </c>
      <c r="H882" s="527">
        <v>16</v>
      </c>
      <c r="I882" s="561"/>
      <c r="J882" s="562"/>
      <c r="K882" s="563"/>
      <c r="L882" s="564"/>
      <c r="M882" s="563"/>
      <c r="N882" s="565"/>
      <c r="O882" s="570"/>
      <c r="P882" s="671">
        <f t="shared" si="133"/>
        <v>0</v>
      </c>
      <c r="Q882" s="63">
        <f t="shared" si="134"/>
        <v>0</v>
      </c>
      <c r="R882" s="62">
        <f t="shared" si="135"/>
        <v>0</v>
      </c>
      <c r="S882" s="66">
        <f t="shared" si="136"/>
        <v>0</v>
      </c>
      <c r="T882" s="7">
        <f>($I882='Team Results'!$L$4)+0</f>
        <v>0</v>
      </c>
      <c r="U882" s="7">
        <f t="shared" si="137"/>
        <v>0</v>
      </c>
      <c r="V882" s="7">
        <f t="shared" si="138"/>
        <v>0</v>
      </c>
      <c r="W882" s="66">
        <f t="shared" si="139"/>
        <v>0</v>
      </c>
    </row>
    <row r="883" spans="1:23" ht="15">
      <c r="A883" s="5" t="str">
        <f t="shared" si="140"/>
        <v/>
      </c>
      <c r="B883" s="5" t="str">
        <f t="shared" si="141"/>
        <v/>
      </c>
      <c r="C883" s="5">
        <v>22</v>
      </c>
      <c r="D883" s="764"/>
      <c r="F883" s="529"/>
      <c r="G883" s="539">
        <f>IF('Form - Part 1'!$D$33="Yes",1,0)</f>
        <v>0</v>
      </c>
      <c r="H883" s="527">
        <v>17</v>
      </c>
      <c r="I883" s="561"/>
      <c r="J883" s="562"/>
      <c r="K883" s="567"/>
      <c r="L883" s="564"/>
      <c r="M883" s="563"/>
      <c r="N883" s="568"/>
      <c r="O883" s="570"/>
      <c r="P883" s="671">
        <f t="shared" si="133"/>
        <v>0</v>
      </c>
      <c r="Q883" s="63">
        <f t="shared" si="134"/>
        <v>0</v>
      </c>
      <c r="R883" s="62">
        <f t="shared" si="135"/>
        <v>0</v>
      </c>
      <c r="S883" s="66">
        <f t="shared" si="136"/>
        <v>0</v>
      </c>
      <c r="T883" s="7">
        <f>($I883='Team Results'!$L$4)+0</f>
        <v>0</v>
      </c>
      <c r="U883" s="7">
        <f t="shared" si="137"/>
        <v>0</v>
      </c>
      <c r="V883" s="7">
        <f t="shared" si="138"/>
        <v>0</v>
      </c>
      <c r="W883" s="66">
        <f t="shared" si="139"/>
        <v>0</v>
      </c>
    </row>
    <row r="884" spans="1:23" ht="15">
      <c r="A884" s="5" t="str">
        <f t="shared" si="140"/>
        <v/>
      </c>
      <c r="B884" s="5" t="str">
        <f t="shared" si="141"/>
        <v/>
      </c>
      <c r="C884" s="5">
        <v>22</v>
      </c>
      <c r="D884" s="764"/>
      <c r="F884" s="529"/>
      <c r="G884" s="539">
        <f>IF('Form - Part 1'!$D$33="Yes",1,0)</f>
        <v>0</v>
      </c>
      <c r="H884" s="527">
        <v>18</v>
      </c>
      <c r="I884" s="561"/>
      <c r="J884" s="562"/>
      <c r="K884" s="567"/>
      <c r="L884" s="564"/>
      <c r="M884" s="563"/>
      <c r="N884" s="568"/>
      <c r="O884" s="570"/>
      <c r="P884" s="671">
        <f t="shared" si="133"/>
        <v>0</v>
      </c>
      <c r="Q884" s="63">
        <f t="shared" si="134"/>
        <v>0</v>
      </c>
      <c r="R884" s="62">
        <f t="shared" si="135"/>
        <v>0</v>
      </c>
      <c r="S884" s="66">
        <f t="shared" si="136"/>
        <v>0</v>
      </c>
      <c r="T884" s="7">
        <f>($I884='Team Results'!$L$4)+0</f>
        <v>0</v>
      </c>
      <c r="U884" s="7">
        <f t="shared" si="137"/>
        <v>0</v>
      </c>
      <c r="V884" s="7">
        <f t="shared" si="138"/>
        <v>0</v>
      </c>
      <c r="W884" s="66">
        <f t="shared" si="139"/>
        <v>0</v>
      </c>
    </row>
    <row r="885" spans="1:23" ht="15">
      <c r="A885" s="5" t="str">
        <f t="shared" si="140"/>
        <v/>
      </c>
      <c r="B885" s="5" t="str">
        <f t="shared" si="141"/>
        <v/>
      </c>
      <c r="C885" s="5">
        <v>22</v>
      </c>
      <c r="D885" s="764"/>
      <c r="F885" s="529"/>
      <c r="G885" s="539">
        <f>IF('Form - Part 1'!$D$33="Yes",1,0)</f>
        <v>0</v>
      </c>
      <c r="H885" s="527">
        <v>19</v>
      </c>
      <c r="I885" s="561"/>
      <c r="J885" s="562"/>
      <c r="K885" s="567"/>
      <c r="L885" s="564"/>
      <c r="M885" s="563"/>
      <c r="N885" s="568"/>
      <c r="O885" s="570"/>
      <c r="P885" s="671">
        <f t="shared" si="133"/>
        <v>0</v>
      </c>
      <c r="Q885" s="63">
        <f t="shared" si="134"/>
        <v>0</v>
      </c>
      <c r="R885" s="62">
        <f t="shared" si="135"/>
        <v>0</v>
      </c>
      <c r="S885" s="66">
        <f t="shared" si="136"/>
        <v>0</v>
      </c>
      <c r="T885" s="7">
        <f>($I885='Team Results'!$L$4)+0</f>
        <v>0</v>
      </c>
      <c r="U885" s="7">
        <f t="shared" si="137"/>
        <v>0</v>
      </c>
      <c r="V885" s="7">
        <f t="shared" si="138"/>
        <v>0</v>
      </c>
      <c r="W885" s="66">
        <f t="shared" si="139"/>
        <v>0</v>
      </c>
    </row>
    <row r="886" spans="1:23" ht="15">
      <c r="A886" s="5" t="str">
        <f t="shared" si="140"/>
        <v/>
      </c>
      <c r="B886" s="5" t="str">
        <f t="shared" si="141"/>
        <v/>
      </c>
      <c r="C886" s="5">
        <v>22</v>
      </c>
      <c r="D886" s="764"/>
      <c r="F886" s="529"/>
      <c r="G886" s="539">
        <f>IF('Form - Part 1'!$D$33="Yes",1,0)</f>
        <v>0</v>
      </c>
      <c r="H886" s="527">
        <v>20</v>
      </c>
      <c r="I886" s="561"/>
      <c r="J886" s="562"/>
      <c r="K886" s="567"/>
      <c r="L886" s="564"/>
      <c r="M886" s="563"/>
      <c r="N886" s="568"/>
      <c r="O886" s="570"/>
      <c r="P886" s="671">
        <f t="shared" si="133"/>
        <v>0</v>
      </c>
      <c r="Q886" s="63">
        <f t="shared" si="134"/>
        <v>0</v>
      </c>
      <c r="R886" s="62">
        <f t="shared" si="135"/>
        <v>0</v>
      </c>
      <c r="S886" s="66">
        <f t="shared" si="136"/>
        <v>0</v>
      </c>
      <c r="T886" s="7">
        <f>($I886='Team Results'!$L$4)+0</f>
        <v>0</v>
      </c>
      <c r="U886" s="7">
        <f t="shared" si="137"/>
        <v>0</v>
      </c>
      <c r="V886" s="7">
        <f t="shared" si="138"/>
        <v>0</v>
      </c>
      <c r="W886" s="66">
        <f t="shared" si="139"/>
        <v>0</v>
      </c>
    </row>
    <row r="887" spans="1:23" ht="15">
      <c r="A887" s="5" t="str">
        <f t="shared" si="140"/>
        <v/>
      </c>
      <c r="B887" s="5" t="str">
        <f t="shared" si="141"/>
        <v/>
      </c>
      <c r="C887" s="5">
        <v>22</v>
      </c>
      <c r="D887" s="764"/>
      <c r="F887" s="529"/>
      <c r="G887" s="539">
        <f>IF('Form - Part 1'!$D$33="Yes",1,0)</f>
        <v>0</v>
      </c>
      <c r="H887" s="527">
        <v>21</v>
      </c>
      <c r="I887" s="561"/>
      <c r="J887" s="562"/>
      <c r="K887" s="567"/>
      <c r="L887" s="564"/>
      <c r="M887" s="563"/>
      <c r="N887" s="568"/>
      <c r="O887" s="570"/>
      <c r="P887" s="671">
        <f t="shared" si="133"/>
        <v>0</v>
      </c>
      <c r="Q887" s="63">
        <f t="shared" si="134"/>
        <v>0</v>
      </c>
      <c r="R887" s="62">
        <f t="shared" si="135"/>
        <v>0</v>
      </c>
      <c r="S887" s="66">
        <f t="shared" si="136"/>
        <v>0</v>
      </c>
      <c r="T887" s="7">
        <f>($I887='Team Results'!$L$4)+0</f>
        <v>0</v>
      </c>
      <c r="U887" s="7">
        <f t="shared" si="137"/>
        <v>0</v>
      </c>
      <c r="V887" s="7">
        <f t="shared" si="138"/>
        <v>0</v>
      </c>
      <c r="W887" s="66">
        <f t="shared" si="139"/>
        <v>0</v>
      </c>
    </row>
    <row r="888" spans="1:23" ht="15">
      <c r="A888" s="5" t="str">
        <f t="shared" si="140"/>
        <v/>
      </c>
      <c r="B888" s="5" t="str">
        <f t="shared" si="141"/>
        <v/>
      </c>
      <c r="C888" s="5">
        <v>22</v>
      </c>
      <c r="D888" s="764"/>
      <c r="F888" s="529"/>
      <c r="G888" s="539">
        <f>IF('Form - Part 1'!$D$33="Yes",1,0)</f>
        <v>0</v>
      </c>
      <c r="H888" s="527">
        <v>22</v>
      </c>
      <c r="I888" s="561"/>
      <c r="J888" s="562"/>
      <c r="K888" s="567"/>
      <c r="L888" s="564"/>
      <c r="M888" s="563"/>
      <c r="N888" s="568"/>
      <c r="O888" s="570"/>
      <c r="P888" s="671">
        <f t="shared" si="133"/>
        <v>0</v>
      </c>
      <c r="Q888" s="63">
        <f t="shared" si="134"/>
        <v>0</v>
      </c>
      <c r="R888" s="62">
        <f t="shared" si="135"/>
        <v>0</v>
      </c>
      <c r="S888" s="66">
        <f t="shared" si="136"/>
        <v>0</v>
      </c>
      <c r="T888" s="7">
        <f>($I888='Team Results'!$L$4)+0</f>
        <v>0</v>
      </c>
      <c r="U888" s="7">
        <f t="shared" si="137"/>
        <v>0</v>
      </c>
      <c r="V888" s="7">
        <f t="shared" si="138"/>
        <v>0</v>
      </c>
      <c r="W888" s="66">
        <f t="shared" si="139"/>
        <v>0</v>
      </c>
    </row>
    <row r="889" spans="1:23" ht="15">
      <c r="A889" s="5" t="str">
        <f t="shared" si="140"/>
        <v/>
      </c>
      <c r="B889" s="5" t="str">
        <f t="shared" si="141"/>
        <v/>
      </c>
      <c r="C889" s="5">
        <v>22</v>
      </c>
      <c r="D889" s="764"/>
      <c r="F889" s="529"/>
      <c r="G889" s="539">
        <f>IF('Form - Part 1'!$D$33="Yes",1,0)</f>
        <v>0</v>
      </c>
      <c r="H889" s="527">
        <v>23</v>
      </c>
      <c r="I889" s="561"/>
      <c r="J889" s="562"/>
      <c r="K889" s="567"/>
      <c r="L889" s="564"/>
      <c r="M889" s="563"/>
      <c r="N889" s="568"/>
      <c r="O889" s="570"/>
      <c r="P889" s="671">
        <f t="shared" si="133"/>
        <v>0</v>
      </c>
      <c r="Q889" s="63">
        <f t="shared" si="134"/>
        <v>0</v>
      </c>
      <c r="R889" s="62">
        <f t="shared" si="135"/>
        <v>0</v>
      </c>
      <c r="S889" s="66">
        <f t="shared" si="136"/>
        <v>0</v>
      </c>
      <c r="T889" s="7">
        <f>($I889='Team Results'!$L$4)+0</f>
        <v>0</v>
      </c>
      <c r="U889" s="7">
        <f t="shared" si="137"/>
        <v>0</v>
      </c>
      <c r="V889" s="7">
        <f t="shared" si="138"/>
        <v>0</v>
      </c>
      <c r="W889" s="66">
        <f t="shared" si="139"/>
        <v>0</v>
      </c>
    </row>
    <row r="890" spans="1:23" ht="15">
      <c r="A890" s="5" t="str">
        <f t="shared" si="140"/>
        <v/>
      </c>
      <c r="B890" s="5" t="str">
        <f t="shared" si="141"/>
        <v/>
      </c>
      <c r="C890" s="5">
        <v>22</v>
      </c>
      <c r="D890" s="764"/>
      <c r="F890" s="529"/>
      <c r="G890" s="539">
        <f>IF('Form - Part 1'!$D$33="Yes",1,0)</f>
        <v>0</v>
      </c>
      <c r="H890" s="527">
        <v>24</v>
      </c>
      <c r="I890" s="561"/>
      <c r="J890" s="562"/>
      <c r="K890" s="567"/>
      <c r="L890" s="564"/>
      <c r="M890" s="563"/>
      <c r="N890" s="568"/>
      <c r="O890" s="570"/>
      <c r="P890" s="671">
        <f t="shared" si="133"/>
        <v>0</v>
      </c>
      <c r="Q890" s="63">
        <f t="shared" si="134"/>
        <v>0</v>
      </c>
      <c r="R890" s="62">
        <f t="shared" si="135"/>
        <v>0</v>
      </c>
      <c r="S890" s="66">
        <f t="shared" si="136"/>
        <v>0</v>
      </c>
      <c r="T890" s="7">
        <f>($I890='Team Results'!$L$4)+0</f>
        <v>0</v>
      </c>
      <c r="U890" s="7">
        <f t="shared" si="137"/>
        <v>0</v>
      </c>
      <c r="V890" s="7">
        <f t="shared" si="138"/>
        <v>0</v>
      </c>
      <c r="W890" s="66">
        <f t="shared" si="139"/>
        <v>0</v>
      </c>
    </row>
    <row r="891" spans="1:23" ht="15">
      <c r="A891" s="5" t="str">
        <f t="shared" si="140"/>
        <v/>
      </c>
      <c r="B891" s="5" t="str">
        <f t="shared" si="141"/>
        <v/>
      </c>
      <c r="C891" s="5">
        <v>22</v>
      </c>
      <c r="D891" s="764"/>
      <c r="F891" s="529"/>
      <c r="G891" s="539">
        <f>IF('Form - Part 1'!$D$33="Yes",1,0)</f>
        <v>0</v>
      </c>
      <c r="H891" s="527">
        <v>25</v>
      </c>
      <c r="I891" s="561"/>
      <c r="J891" s="562"/>
      <c r="K891" s="567"/>
      <c r="L891" s="564"/>
      <c r="M891" s="563"/>
      <c r="N891" s="568"/>
      <c r="O891" s="570"/>
      <c r="P891" s="671">
        <f t="shared" si="133"/>
        <v>0</v>
      </c>
      <c r="Q891" s="63">
        <f t="shared" si="134"/>
        <v>0</v>
      </c>
      <c r="R891" s="62">
        <f t="shared" si="135"/>
        <v>0</v>
      </c>
      <c r="S891" s="66">
        <f t="shared" si="136"/>
        <v>0</v>
      </c>
      <c r="T891" s="7">
        <f>($I891='Team Results'!$L$4)+0</f>
        <v>0</v>
      </c>
      <c r="U891" s="7">
        <f t="shared" si="137"/>
        <v>0</v>
      </c>
      <c r="V891" s="7">
        <f t="shared" si="138"/>
        <v>0</v>
      </c>
      <c r="W891" s="66">
        <f t="shared" si="139"/>
        <v>0</v>
      </c>
    </row>
    <row r="892" spans="1:23" ht="15">
      <c r="A892" s="5" t="str">
        <f t="shared" si="140"/>
        <v/>
      </c>
      <c r="B892" s="5" t="str">
        <f t="shared" si="141"/>
        <v/>
      </c>
      <c r="C892" s="5">
        <v>22</v>
      </c>
      <c r="D892" s="764"/>
      <c r="F892" s="529"/>
      <c r="G892" s="539">
        <f>IF('Form - Part 1'!$D$33="Yes",1,0)</f>
        <v>0</v>
      </c>
      <c r="H892" s="527">
        <v>26</v>
      </c>
      <c r="I892" s="561"/>
      <c r="J892" s="562"/>
      <c r="K892" s="563"/>
      <c r="L892" s="564"/>
      <c r="M892" s="563"/>
      <c r="N892" s="565"/>
      <c r="O892" s="570"/>
      <c r="P892" s="671">
        <f t="shared" si="133"/>
        <v>0</v>
      </c>
      <c r="Q892" s="63">
        <f t="shared" si="134"/>
        <v>0</v>
      </c>
      <c r="R892" s="62">
        <f t="shared" si="135"/>
        <v>0</v>
      </c>
      <c r="S892" s="66">
        <f t="shared" si="136"/>
        <v>0</v>
      </c>
      <c r="T892" s="7">
        <f>($I892='Team Results'!$L$4)+0</f>
        <v>0</v>
      </c>
      <c r="U892" s="7">
        <f t="shared" si="137"/>
        <v>0</v>
      </c>
      <c r="V892" s="7">
        <f t="shared" si="138"/>
        <v>0</v>
      </c>
      <c r="W892" s="66">
        <f t="shared" si="139"/>
        <v>0</v>
      </c>
    </row>
    <row r="893" spans="1:23" ht="15">
      <c r="A893" s="5" t="str">
        <f t="shared" si="140"/>
        <v/>
      </c>
      <c r="B893" s="5" t="str">
        <f t="shared" si="141"/>
        <v/>
      </c>
      <c r="C893" s="5">
        <v>22</v>
      </c>
      <c r="D893" s="764"/>
      <c r="F893" s="529"/>
      <c r="G893" s="539">
        <f>IF('Form - Part 1'!$D$33="Yes",1,0)</f>
        <v>0</v>
      </c>
      <c r="H893" s="527">
        <v>27</v>
      </c>
      <c r="I893" s="561"/>
      <c r="J893" s="562"/>
      <c r="K893" s="563"/>
      <c r="L893" s="564"/>
      <c r="M893" s="563"/>
      <c r="N893" s="565"/>
      <c r="O893" s="570"/>
      <c r="P893" s="671">
        <f t="shared" si="133"/>
        <v>0</v>
      </c>
      <c r="Q893" s="63">
        <f t="shared" si="134"/>
        <v>0</v>
      </c>
      <c r="R893" s="62">
        <f t="shared" si="135"/>
        <v>0</v>
      </c>
      <c r="S893" s="66">
        <f t="shared" si="136"/>
        <v>0</v>
      </c>
      <c r="T893" s="7">
        <f>($I893='Team Results'!$L$4)+0</f>
        <v>0</v>
      </c>
      <c r="U893" s="7">
        <f t="shared" si="137"/>
        <v>0</v>
      </c>
      <c r="V893" s="7">
        <f t="shared" si="138"/>
        <v>0</v>
      </c>
      <c r="W893" s="66">
        <f t="shared" si="139"/>
        <v>0</v>
      </c>
    </row>
    <row r="894" spans="1:23" ht="15">
      <c r="A894" s="5" t="str">
        <f t="shared" si="140"/>
        <v/>
      </c>
      <c r="B894" s="5" t="str">
        <f t="shared" si="141"/>
        <v/>
      </c>
      <c r="C894" s="5">
        <v>22</v>
      </c>
      <c r="D894" s="764"/>
      <c r="F894" s="529"/>
      <c r="G894" s="539">
        <f>IF('Form - Part 1'!$D$33="Yes",1,0)</f>
        <v>0</v>
      </c>
      <c r="H894" s="527">
        <v>28</v>
      </c>
      <c r="I894" s="561"/>
      <c r="J894" s="562"/>
      <c r="K894" s="563"/>
      <c r="L894" s="564"/>
      <c r="M894" s="563"/>
      <c r="N894" s="565"/>
      <c r="O894" s="570"/>
      <c r="P894" s="671">
        <f t="shared" si="133"/>
        <v>0</v>
      </c>
      <c r="Q894" s="63">
        <f t="shared" si="134"/>
        <v>0</v>
      </c>
      <c r="R894" s="62">
        <f t="shared" si="135"/>
        <v>0</v>
      </c>
      <c r="S894" s="66">
        <f t="shared" si="136"/>
        <v>0</v>
      </c>
      <c r="T894" s="7">
        <f>($I894='Team Results'!$L$4)+0</f>
        <v>0</v>
      </c>
      <c r="U894" s="7">
        <f t="shared" si="137"/>
        <v>0</v>
      </c>
      <c r="V894" s="7">
        <f t="shared" si="138"/>
        <v>0</v>
      </c>
      <c r="W894" s="66">
        <f t="shared" si="139"/>
        <v>0</v>
      </c>
    </row>
    <row r="895" spans="1:23" ht="15">
      <c r="A895" s="5" t="str">
        <f t="shared" si="140"/>
        <v/>
      </c>
      <c r="B895" s="5" t="str">
        <f t="shared" si="141"/>
        <v/>
      </c>
      <c r="C895" s="5">
        <v>22</v>
      </c>
      <c r="D895" s="764"/>
      <c r="F895" s="529"/>
      <c r="G895" s="539">
        <f>IF('Form - Part 1'!$D$33="Yes",1,0)</f>
        <v>0</v>
      </c>
      <c r="H895" s="527">
        <v>29</v>
      </c>
      <c r="I895" s="561"/>
      <c r="J895" s="562"/>
      <c r="K895" s="563"/>
      <c r="L895" s="564"/>
      <c r="M895" s="563"/>
      <c r="N895" s="565"/>
      <c r="O895" s="570"/>
      <c r="P895" s="671">
        <f t="shared" si="133"/>
        <v>0</v>
      </c>
      <c r="Q895" s="63">
        <f t="shared" si="134"/>
        <v>0</v>
      </c>
      <c r="R895" s="62">
        <f t="shared" si="135"/>
        <v>0</v>
      </c>
      <c r="S895" s="66">
        <f t="shared" si="136"/>
        <v>0</v>
      </c>
      <c r="T895" s="7">
        <f>($I895='Team Results'!$L$4)+0</f>
        <v>0</v>
      </c>
      <c r="U895" s="7">
        <f t="shared" si="137"/>
        <v>0</v>
      </c>
      <c r="V895" s="7">
        <f t="shared" si="138"/>
        <v>0</v>
      </c>
      <c r="W895" s="66">
        <f t="shared" si="139"/>
        <v>0</v>
      </c>
    </row>
    <row r="896" spans="1:23" ht="15">
      <c r="A896" s="5" t="str">
        <f t="shared" si="140"/>
        <v/>
      </c>
      <c r="B896" s="5" t="str">
        <f t="shared" si="141"/>
        <v/>
      </c>
      <c r="C896" s="5">
        <v>22</v>
      </c>
      <c r="D896" s="764"/>
      <c r="F896" s="529"/>
      <c r="G896" s="539">
        <f>IF('Form - Part 1'!$D$33="Yes",1,0)</f>
        <v>0</v>
      </c>
      <c r="H896" s="527">
        <v>30</v>
      </c>
      <c r="I896" s="561"/>
      <c r="J896" s="562"/>
      <c r="K896" s="567"/>
      <c r="L896" s="564"/>
      <c r="M896" s="563"/>
      <c r="N896" s="568"/>
      <c r="O896" s="570"/>
      <c r="P896" s="671">
        <f t="shared" si="133"/>
        <v>0</v>
      </c>
      <c r="Q896" s="63">
        <f t="shared" si="134"/>
        <v>0</v>
      </c>
      <c r="R896" s="62">
        <f t="shared" si="135"/>
        <v>0</v>
      </c>
      <c r="S896" s="66">
        <f t="shared" si="136"/>
        <v>0</v>
      </c>
      <c r="T896" s="7">
        <f>($I896='Team Results'!$L$4)+0</f>
        <v>0</v>
      </c>
      <c r="U896" s="7">
        <f t="shared" si="137"/>
        <v>0</v>
      </c>
      <c r="V896" s="7">
        <f t="shared" si="138"/>
        <v>0</v>
      </c>
      <c r="W896" s="66">
        <f t="shared" si="139"/>
        <v>0</v>
      </c>
    </row>
    <row r="897" spans="1:52" ht="15">
      <c r="A897" s="5" t="str">
        <f t="shared" si="140"/>
        <v/>
      </c>
      <c r="B897" s="5" t="str">
        <f t="shared" si="141"/>
        <v/>
      </c>
      <c r="C897" s="5">
        <v>22</v>
      </c>
      <c r="D897" s="764"/>
      <c r="F897" s="529"/>
      <c r="G897" s="539">
        <f>IF('Form - Part 1'!$D$33="Yes",1,0)</f>
        <v>0</v>
      </c>
      <c r="H897" s="527">
        <v>31</v>
      </c>
      <c r="I897" s="561"/>
      <c r="J897" s="562"/>
      <c r="K897" s="567"/>
      <c r="L897" s="564"/>
      <c r="M897" s="563"/>
      <c r="N897" s="568"/>
      <c r="O897" s="570"/>
      <c r="P897" s="671">
        <f t="shared" si="133"/>
        <v>0</v>
      </c>
      <c r="Q897" s="63">
        <f t="shared" si="134"/>
        <v>0</v>
      </c>
      <c r="R897" s="62">
        <f t="shared" si="135"/>
        <v>0</v>
      </c>
      <c r="S897" s="66">
        <f t="shared" si="136"/>
        <v>0</v>
      </c>
      <c r="T897" s="7">
        <f>($I897='Team Results'!$L$4)+0</f>
        <v>0</v>
      </c>
      <c r="U897" s="7">
        <f t="shared" si="137"/>
        <v>0</v>
      </c>
      <c r="V897" s="7">
        <f t="shared" si="138"/>
        <v>0</v>
      </c>
      <c r="W897" s="66">
        <f t="shared" si="139"/>
        <v>0</v>
      </c>
    </row>
    <row r="898" spans="1:52" ht="15">
      <c r="A898" s="5" t="str">
        <f t="shared" si="140"/>
        <v/>
      </c>
      <c r="B898" s="5" t="str">
        <f t="shared" si="141"/>
        <v/>
      </c>
      <c r="C898" s="5">
        <v>22</v>
      </c>
      <c r="D898" s="764"/>
      <c r="F898" s="529"/>
      <c r="G898" s="539">
        <f>IF('Form - Part 1'!$D$33="Yes",1,0)</f>
        <v>0</v>
      </c>
      <c r="H898" s="527">
        <v>32</v>
      </c>
      <c r="I898" s="561"/>
      <c r="J898" s="562"/>
      <c r="K898" s="567"/>
      <c r="L898" s="564"/>
      <c r="M898" s="563"/>
      <c r="N898" s="568"/>
      <c r="O898" s="570"/>
      <c r="P898" s="671">
        <f t="shared" si="133"/>
        <v>0</v>
      </c>
      <c r="Q898" s="63">
        <f t="shared" si="134"/>
        <v>0</v>
      </c>
      <c r="R898" s="62">
        <f t="shared" si="135"/>
        <v>0</v>
      </c>
      <c r="S898" s="66">
        <f t="shared" si="136"/>
        <v>0</v>
      </c>
      <c r="T898" s="7">
        <f>($I898='Team Results'!$L$4)+0</f>
        <v>0</v>
      </c>
      <c r="U898" s="7">
        <f t="shared" si="137"/>
        <v>0</v>
      </c>
      <c r="V898" s="7">
        <f t="shared" si="138"/>
        <v>0</v>
      </c>
      <c r="W898" s="66">
        <f t="shared" si="139"/>
        <v>0</v>
      </c>
    </row>
    <row r="899" spans="1:52" ht="15">
      <c r="A899" s="5" t="str">
        <f t="shared" si="140"/>
        <v/>
      </c>
      <c r="B899" s="5" t="str">
        <f t="shared" si="141"/>
        <v/>
      </c>
      <c r="C899" s="5">
        <v>22</v>
      </c>
      <c r="D899" s="764"/>
      <c r="F899" s="529"/>
      <c r="G899" s="539">
        <f>IF('Form - Part 1'!$D$33="Yes",1,0)</f>
        <v>0</v>
      </c>
      <c r="H899" s="527">
        <v>33</v>
      </c>
      <c r="I899" s="561"/>
      <c r="J899" s="562"/>
      <c r="K899" s="567"/>
      <c r="L899" s="564"/>
      <c r="M899" s="563"/>
      <c r="N899" s="568"/>
      <c r="O899" s="570"/>
      <c r="P899" s="671">
        <f t="shared" si="133"/>
        <v>0</v>
      </c>
      <c r="Q899" s="63">
        <f t="shared" si="134"/>
        <v>0</v>
      </c>
      <c r="R899" s="62">
        <f t="shared" si="135"/>
        <v>0</v>
      </c>
      <c r="S899" s="66">
        <f t="shared" si="136"/>
        <v>0</v>
      </c>
      <c r="T899" s="7">
        <f>($I899='Team Results'!$L$4)+0</f>
        <v>0</v>
      </c>
      <c r="U899" s="7">
        <f t="shared" si="137"/>
        <v>0</v>
      </c>
      <c r="V899" s="7">
        <f t="shared" si="138"/>
        <v>0</v>
      </c>
      <c r="W899" s="66">
        <f t="shared" si="139"/>
        <v>0</v>
      </c>
    </row>
    <row r="900" spans="1:52" ht="15">
      <c r="A900" s="5" t="str">
        <f t="shared" si="140"/>
        <v/>
      </c>
      <c r="B900" s="5" t="str">
        <f t="shared" si="141"/>
        <v/>
      </c>
      <c r="C900" s="5">
        <v>22</v>
      </c>
      <c r="D900" s="764"/>
      <c r="F900" s="529"/>
      <c r="G900" s="539">
        <f>IF('Form - Part 1'!$D$33="Yes",1,0)</f>
        <v>0</v>
      </c>
      <c r="H900" s="527">
        <v>34</v>
      </c>
      <c r="I900" s="561"/>
      <c r="J900" s="562"/>
      <c r="K900" s="567"/>
      <c r="L900" s="564"/>
      <c r="M900" s="563"/>
      <c r="N900" s="568"/>
      <c r="O900" s="570"/>
      <c r="P900" s="671">
        <f t="shared" si="133"/>
        <v>0</v>
      </c>
      <c r="Q900" s="63">
        <f t="shared" si="134"/>
        <v>0</v>
      </c>
      <c r="R900" s="62">
        <f t="shared" si="135"/>
        <v>0</v>
      </c>
      <c r="S900" s="66">
        <f t="shared" si="136"/>
        <v>0</v>
      </c>
      <c r="T900" s="7">
        <f>($I900='Team Results'!$L$4)+0</f>
        <v>0</v>
      </c>
      <c r="U900" s="7">
        <f t="shared" si="137"/>
        <v>0</v>
      </c>
      <c r="V900" s="7">
        <f t="shared" si="138"/>
        <v>0</v>
      </c>
      <c r="W900" s="66">
        <f t="shared" si="139"/>
        <v>0</v>
      </c>
    </row>
    <row r="901" spans="1:52" ht="15">
      <c r="A901" s="5" t="str">
        <f t="shared" si="140"/>
        <v/>
      </c>
      <c r="B901" s="5" t="str">
        <f t="shared" si="141"/>
        <v/>
      </c>
      <c r="C901" s="5">
        <v>22</v>
      </c>
      <c r="D901" s="764"/>
      <c r="F901" s="529"/>
      <c r="G901" s="539">
        <f>IF('Form - Part 1'!$D$33="Yes",1,0)</f>
        <v>0</v>
      </c>
      <c r="H901" s="527">
        <v>35</v>
      </c>
      <c r="I901" s="561"/>
      <c r="J901" s="562"/>
      <c r="K901" s="567"/>
      <c r="L901" s="564"/>
      <c r="M901" s="563"/>
      <c r="N901" s="568"/>
      <c r="O901" s="570"/>
      <c r="P901" s="671">
        <f t="shared" si="133"/>
        <v>0</v>
      </c>
      <c r="Q901" s="63">
        <f t="shared" si="134"/>
        <v>0</v>
      </c>
      <c r="R901" s="62">
        <f t="shared" si="135"/>
        <v>0</v>
      </c>
      <c r="S901" s="66">
        <f t="shared" si="136"/>
        <v>0</v>
      </c>
      <c r="T901" s="7">
        <f>($I901='Team Results'!$L$4)+0</f>
        <v>0</v>
      </c>
      <c r="U901" s="7">
        <f t="shared" si="137"/>
        <v>0</v>
      </c>
      <c r="V901" s="7">
        <f t="shared" si="138"/>
        <v>0</v>
      </c>
      <c r="W901" s="66">
        <f t="shared" si="139"/>
        <v>0</v>
      </c>
    </row>
    <row r="902" spans="1:52" ht="15">
      <c r="A902" s="5" t="str">
        <f t="shared" si="140"/>
        <v/>
      </c>
      <c r="B902" s="5" t="str">
        <f t="shared" si="141"/>
        <v/>
      </c>
      <c r="C902" s="5">
        <v>22</v>
      </c>
      <c r="D902" s="764"/>
      <c r="F902" s="529"/>
      <c r="G902" s="539">
        <f>IF('Form - Part 1'!$D$33="Yes",1,0)</f>
        <v>0</v>
      </c>
      <c r="H902" s="527">
        <v>36</v>
      </c>
      <c r="I902" s="561"/>
      <c r="J902" s="562"/>
      <c r="K902" s="567"/>
      <c r="L902" s="564"/>
      <c r="M902" s="563"/>
      <c r="N902" s="568"/>
      <c r="O902" s="570"/>
      <c r="P902" s="671">
        <f t="shared" si="133"/>
        <v>0</v>
      </c>
      <c r="Q902" s="63">
        <f t="shared" si="134"/>
        <v>0</v>
      </c>
      <c r="R902" s="62">
        <f t="shared" si="135"/>
        <v>0</v>
      </c>
      <c r="S902" s="66">
        <f t="shared" si="136"/>
        <v>0</v>
      </c>
      <c r="T902" s="7">
        <f>($I902='Team Results'!$L$4)+0</f>
        <v>0</v>
      </c>
      <c r="U902" s="7">
        <f t="shared" si="137"/>
        <v>0</v>
      </c>
      <c r="V902" s="7">
        <f t="shared" si="138"/>
        <v>0</v>
      </c>
      <c r="W902" s="66">
        <f t="shared" si="139"/>
        <v>0</v>
      </c>
    </row>
    <row r="903" spans="1:52" ht="15">
      <c r="A903" s="5" t="str">
        <f t="shared" si="140"/>
        <v/>
      </c>
      <c r="B903" s="5" t="str">
        <f t="shared" si="141"/>
        <v/>
      </c>
      <c r="C903" s="5">
        <v>22</v>
      </c>
      <c r="D903" s="764"/>
      <c r="F903" s="529"/>
      <c r="G903" s="539">
        <f>IF('Form - Part 1'!$D$33="Yes",1,0)</f>
        <v>0</v>
      </c>
      <c r="H903" s="527">
        <v>37</v>
      </c>
      <c r="I903" s="561"/>
      <c r="J903" s="562"/>
      <c r="K903" s="567"/>
      <c r="L903" s="564"/>
      <c r="M903" s="563"/>
      <c r="N903" s="568"/>
      <c r="O903" s="570"/>
      <c r="P903" s="671">
        <f t="shared" ref="P903:P966" si="142">COUNTA(J903:N903)</f>
        <v>0</v>
      </c>
      <c r="Q903" s="63">
        <f t="shared" ref="Q903:Q966" si="143">COUNTIF(J903:N903,"Yes")</f>
        <v>0</v>
      </c>
      <c r="R903" s="62">
        <f t="shared" ref="R903:R966" si="144">IF(Q903 =5, 1,0)</f>
        <v>0</v>
      </c>
      <c r="S903" s="66">
        <f t="shared" ref="S903:S966" si="145">IF(G903+P903&gt;1,1,0)</f>
        <v>0</v>
      </c>
      <c r="T903" s="7">
        <f>($I903='Team Results'!$L$4)+0</f>
        <v>0</v>
      </c>
      <c r="U903" s="7">
        <f t="shared" ref="U903:U966" si="146">IF(T903=1,Q903,0)</f>
        <v>0</v>
      </c>
      <c r="V903" s="7">
        <f t="shared" ref="V903:V966" si="147">IF(T903=1,R903,0)</f>
        <v>0</v>
      </c>
      <c r="W903" s="66">
        <f t="shared" ref="W903:W966" si="148">IF(T903=1,S903,0)</f>
        <v>0</v>
      </c>
    </row>
    <row r="904" spans="1:52" ht="15">
      <c r="A904" s="5" t="str">
        <f t="shared" si="140"/>
        <v/>
      </c>
      <c r="B904" s="5" t="str">
        <f t="shared" si="141"/>
        <v/>
      </c>
      <c r="C904" s="5">
        <v>22</v>
      </c>
      <c r="D904" s="764"/>
      <c r="F904" s="529"/>
      <c r="G904" s="539">
        <f>IF('Form - Part 1'!$D$33="Yes",1,0)</f>
        <v>0</v>
      </c>
      <c r="H904" s="527">
        <v>38</v>
      </c>
      <c r="I904" s="561"/>
      <c r="J904" s="562"/>
      <c r="K904" s="567"/>
      <c r="L904" s="564"/>
      <c r="M904" s="563"/>
      <c r="N904" s="568"/>
      <c r="O904" s="570"/>
      <c r="P904" s="671">
        <f t="shared" si="142"/>
        <v>0</v>
      </c>
      <c r="Q904" s="63">
        <f t="shared" si="143"/>
        <v>0</v>
      </c>
      <c r="R904" s="62">
        <f t="shared" si="144"/>
        <v>0</v>
      </c>
      <c r="S904" s="66">
        <f t="shared" si="145"/>
        <v>0</v>
      </c>
      <c r="T904" s="7">
        <f>($I904='Team Results'!$L$4)+0</f>
        <v>0</v>
      </c>
      <c r="U904" s="7">
        <f t="shared" si="146"/>
        <v>0</v>
      </c>
      <c r="V904" s="7">
        <f t="shared" si="147"/>
        <v>0</v>
      </c>
      <c r="W904" s="66">
        <f t="shared" si="148"/>
        <v>0</v>
      </c>
    </row>
    <row r="905" spans="1:52" ht="15">
      <c r="A905" s="5" t="str">
        <f t="shared" si="140"/>
        <v/>
      </c>
      <c r="B905" s="5" t="str">
        <f t="shared" si="141"/>
        <v/>
      </c>
      <c r="C905" s="5">
        <v>22</v>
      </c>
      <c r="D905" s="764"/>
      <c r="F905" s="529"/>
      <c r="G905" s="539">
        <f>IF('Form - Part 1'!$D$33="Yes",1,0)</f>
        <v>0</v>
      </c>
      <c r="H905" s="527">
        <v>39</v>
      </c>
      <c r="I905" s="561"/>
      <c r="J905" s="562"/>
      <c r="K905" s="563"/>
      <c r="L905" s="564"/>
      <c r="M905" s="563"/>
      <c r="N905" s="565"/>
      <c r="O905" s="570"/>
      <c r="P905" s="671">
        <f t="shared" si="142"/>
        <v>0</v>
      </c>
      <c r="Q905" s="63">
        <f t="shared" si="143"/>
        <v>0</v>
      </c>
      <c r="R905" s="62">
        <f t="shared" si="144"/>
        <v>0</v>
      </c>
      <c r="S905" s="66">
        <f t="shared" si="145"/>
        <v>0</v>
      </c>
      <c r="T905" s="7">
        <f>($I905='Team Results'!$L$4)+0</f>
        <v>0</v>
      </c>
      <c r="U905" s="7">
        <f t="shared" si="146"/>
        <v>0</v>
      </c>
      <c r="V905" s="7">
        <f t="shared" si="147"/>
        <v>0</v>
      </c>
      <c r="W905" s="66">
        <f t="shared" si="148"/>
        <v>0</v>
      </c>
    </row>
    <row r="906" spans="1:52" s="5" customFormat="1" ht="15">
      <c r="A906" s="5" t="str">
        <f t="shared" si="140"/>
        <v/>
      </c>
      <c r="B906" s="5" t="str">
        <f t="shared" si="141"/>
        <v/>
      </c>
      <c r="C906" s="5">
        <v>22</v>
      </c>
      <c r="D906" s="765"/>
      <c r="E906" s="536"/>
      <c r="F906" s="529"/>
      <c r="G906" s="539">
        <f>IF('Form - Part 1'!$D$33="Yes",1,0)</f>
        <v>0</v>
      </c>
      <c r="H906" s="537">
        <v>40</v>
      </c>
      <c r="I906" s="579"/>
      <c r="J906" s="580"/>
      <c r="K906" s="583"/>
      <c r="L906" s="582"/>
      <c r="M906" s="583"/>
      <c r="N906" s="584"/>
      <c r="O906" s="585"/>
      <c r="P906" s="671">
        <f t="shared" si="142"/>
        <v>0</v>
      </c>
      <c r="Q906" s="63">
        <f t="shared" si="143"/>
        <v>0</v>
      </c>
      <c r="R906" s="62">
        <f t="shared" si="144"/>
        <v>0</v>
      </c>
      <c r="S906" s="66">
        <f t="shared" si="145"/>
        <v>0</v>
      </c>
      <c r="T906" s="7">
        <f>($I906='Team Results'!$L$4)+0</f>
        <v>0</v>
      </c>
      <c r="U906" s="7">
        <f t="shared" si="146"/>
        <v>0</v>
      </c>
      <c r="V906" s="7">
        <f t="shared" si="147"/>
        <v>0</v>
      </c>
      <c r="W906" s="66">
        <f t="shared" si="148"/>
        <v>0</v>
      </c>
      <c r="X906" s="62"/>
      <c r="Y906" s="62"/>
      <c r="Z906" s="62"/>
      <c r="AA906" s="62"/>
      <c r="AB906" s="62"/>
      <c r="AC906" s="62"/>
      <c r="AD906" s="62"/>
      <c r="AE906" s="62"/>
      <c r="AF906" s="62"/>
      <c r="AG906" s="62"/>
      <c r="AH906" s="62"/>
      <c r="AI906" s="62"/>
      <c r="AJ906" s="62"/>
      <c r="AK906" s="62"/>
      <c r="AL906" s="62"/>
      <c r="AM906" s="62"/>
      <c r="AN906" s="62"/>
      <c r="AO906" s="62"/>
      <c r="AP906" s="62"/>
      <c r="AQ906" s="62"/>
      <c r="AR906" s="62"/>
      <c r="AS906" s="62"/>
      <c r="AT906" s="62"/>
      <c r="AU906" s="62"/>
      <c r="AV906" s="62"/>
      <c r="AW906" s="62"/>
      <c r="AX906" s="62"/>
      <c r="AY906" s="62"/>
      <c r="AZ906" s="62"/>
    </row>
    <row r="907" spans="1:52" s="241" customFormat="1">
      <c r="D907" s="298"/>
      <c r="E907" s="299"/>
      <c r="F907" s="300"/>
      <c r="G907" s="300"/>
      <c r="I907" s="242"/>
      <c r="J907" s="242"/>
      <c r="K907" s="242"/>
      <c r="L907" s="242"/>
      <c r="M907" s="242"/>
      <c r="N907" s="242"/>
      <c r="O907" s="243"/>
      <c r="P907" s="671">
        <f t="shared" si="142"/>
        <v>0</v>
      </c>
      <c r="Q907" s="63">
        <f t="shared" si="143"/>
        <v>0</v>
      </c>
      <c r="R907" s="62">
        <f t="shared" si="144"/>
        <v>0</v>
      </c>
      <c r="S907" s="66">
        <f t="shared" si="145"/>
        <v>0</v>
      </c>
      <c r="T907" s="7">
        <f>($I907='Team Results'!$L$4)+0</f>
        <v>0</v>
      </c>
      <c r="U907" s="7">
        <f t="shared" si="146"/>
        <v>0</v>
      </c>
      <c r="V907" s="7">
        <f t="shared" si="147"/>
        <v>0</v>
      </c>
      <c r="W907" s="66">
        <f t="shared" si="148"/>
        <v>0</v>
      </c>
    </row>
    <row r="908" spans="1:52" ht="15">
      <c r="A908" s="5" t="str">
        <f>IF(ISERROR(MONTH($E$908)),"",MONTH($E$908))</f>
        <v/>
      </c>
      <c r="B908" s="5" t="str">
        <f>IF(ISERROR(WEEKNUM($E$908)),"",WEEKNUM($E$908))</f>
        <v/>
      </c>
      <c r="C908" s="5">
        <v>23</v>
      </c>
      <c r="D908" s="763">
        <v>23</v>
      </c>
      <c r="E908" s="538" t="str">
        <f>IF(ISBLANK('Form - Part 1'!B34),"",'Form - Part 1'!B34)</f>
        <v/>
      </c>
      <c r="F908" s="539" t="str">
        <f>IF(ISBLANK('Form - Part 1'!C34),"0",'Form - Part 1'!C34)</f>
        <v>0</v>
      </c>
      <c r="G908" s="539">
        <f>IF('Form - Part 1'!$D$34="Yes",1,0)</f>
        <v>0</v>
      </c>
      <c r="H908" s="527">
        <v>1</v>
      </c>
      <c r="I908" s="561"/>
      <c r="J908" s="562"/>
      <c r="K908" s="563"/>
      <c r="L908" s="564"/>
      <c r="M908" s="563"/>
      <c r="N908" s="565"/>
      <c r="O908" s="570"/>
      <c r="P908" s="671">
        <f t="shared" si="142"/>
        <v>0</v>
      </c>
      <c r="Q908" s="63">
        <f t="shared" si="143"/>
        <v>0</v>
      </c>
      <c r="R908" s="62">
        <f t="shared" si="144"/>
        <v>0</v>
      </c>
      <c r="S908" s="66">
        <f t="shared" si="145"/>
        <v>0</v>
      </c>
      <c r="T908" s="7">
        <f>($I908='Team Results'!$L$4)+0</f>
        <v>0</v>
      </c>
      <c r="U908" s="7">
        <f t="shared" si="146"/>
        <v>0</v>
      </c>
      <c r="V908" s="7">
        <f t="shared" si="147"/>
        <v>0</v>
      </c>
      <c r="W908" s="66">
        <f t="shared" si="148"/>
        <v>0</v>
      </c>
    </row>
    <row r="909" spans="1:52" ht="15">
      <c r="A909" s="5" t="str">
        <f t="shared" ref="A909:A947" si="149">IF(ISERROR(MONTH($E$908)),"",MONTH($E$908))</f>
        <v/>
      </c>
      <c r="B909" s="5" t="str">
        <f t="shared" ref="B909:B947" si="150">IF(ISERROR(WEEKNUM($E$908)),"",WEEKNUM($E$908))</f>
        <v/>
      </c>
      <c r="C909" s="5">
        <v>23</v>
      </c>
      <c r="D909" s="764"/>
      <c r="F909" s="529"/>
      <c r="G909" s="539">
        <f>IF('Form - Part 1'!$D$34="Yes",1,0)</f>
        <v>0</v>
      </c>
      <c r="H909" s="527">
        <v>2</v>
      </c>
      <c r="I909" s="561"/>
      <c r="J909" s="562"/>
      <c r="K909" s="567"/>
      <c r="L909" s="564"/>
      <c r="M909" s="563"/>
      <c r="N909" s="568"/>
      <c r="O909" s="570"/>
      <c r="P909" s="671">
        <f t="shared" si="142"/>
        <v>0</v>
      </c>
      <c r="Q909" s="63">
        <f t="shared" si="143"/>
        <v>0</v>
      </c>
      <c r="R909" s="62">
        <f t="shared" si="144"/>
        <v>0</v>
      </c>
      <c r="S909" s="66">
        <f t="shared" si="145"/>
        <v>0</v>
      </c>
      <c r="T909" s="7">
        <f>($I909='Team Results'!$L$4)+0</f>
        <v>0</v>
      </c>
      <c r="U909" s="7">
        <f t="shared" si="146"/>
        <v>0</v>
      </c>
      <c r="V909" s="7">
        <f t="shared" si="147"/>
        <v>0</v>
      </c>
      <c r="W909" s="66">
        <f t="shared" si="148"/>
        <v>0</v>
      </c>
    </row>
    <row r="910" spans="1:52" ht="15">
      <c r="A910" s="5" t="str">
        <f t="shared" si="149"/>
        <v/>
      </c>
      <c r="B910" s="5" t="str">
        <f t="shared" si="150"/>
        <v/>
      </c>
      <c r="C910" s="5">
        <v>23</v>
      </c>
      <c r="D910" s="764"/>
      <c r="F910" s="529"/>
      <c r="G910" s="539">
        <f>IF('Form - Part 1'!$D$34="Yes",1,0)</f>
        <v>0</v>
      </c>
      <c r="H910" s="527">
        <v>3</v>
      </c>
      <c r="I910" s="561"/>
      <c r="J910" s="562"/>
      <c r="K910" s="567"/>
      <c r="L910" s="564"/>
      <c r="M910" s="563"/>
      <c r="N910" s="568"/>
      <c r="O910" s="570"/>
      <c r="P910" s="671">
        <f t="shared" si="142"/>
        <v>0</v>
      </c>
      <c r="Q910" s="63">
        <f t="shared" si="143"/>
        <v>0</v>
      </c>
      <c r="R910" s="62">
        <f t="shared" si="144"/>
        <v>0</v>
      </c>
      <c r="S910" s="66">
        <f t="shared" si="145"/>
        <v>0</v>
      </c>
      <c r="T910" s="7">
        <f>($I910='Team Results'!$L$4)+0</f>
        <v>0</v>
      </c>
      <c r="U910" s="7">
        <f t="shared" si="146"/>
        <v>0</v>
      </c>
      <c r="V910" s="7">
        <f t="shared" si="147"/>
        <v>0</v>
      </c>
      <c r="W910" s="66">
        <f t="shared" si="148"/>
        <v>0</v>
      </c>
    </row>
    <row r="911" spans="1:52" ht="15">
      <c r="A911" s="5" t="str">
        <f t="shared" si="149"/>
        <v/>
      </c>
      <c r="B911" s="5" t="str">
        <f t="shared" si="150"/>
        <v/>
      </c>
      <c r="C911" s="5">
        <v>23</v>
      </c>
      <c r="D911" s="764"/>
      <c r="F911" s="529"/>
      <c r="G911" s="539">
        <f>IF('Form - Part 1'!$D$34="Yes",1,0)</f>
        <v>0</v>
      </c>
      <c r="H911" s="527">
        <v>4</v>
      </c>
      <c r="I911" s="561"/>
      <c r="J911" s="562"/>
      <c r="K911" s="563"/>
      <c r="L911" s="564"/>
      <c r="M911" s="563"/>
      <c r="N911" s="565"/>
      <c r="O911" s="570"/>
      <c r="P911" s="671">
        <f t="shared" si="142"/>
        <v>0</v>
      </c>
      <c r="Q911" s="63">
        <f t="shared" si="143"/>
        <v>0</v>
      </c>
      <c r="R911" s="62">
        <f t="shared" si="144"/>
        <v>0</v>
      </c>
      <c r="S911" s="66">
        <f t="shared" si="145"/>
        <v>0</v>
      </c>
      <c r="T911" s="7">
        <f>($I911='Team Results'!$L$4)+0</f>
        <v>0</v>
      </c>
      <c r="U911" s="7">
        <f t="shared" si="146"/>
        <v>0</v>
      </c>
      <c r="V911" s="7">
        <f t="shared" si="147"/>
        <v>0</v>
      </c>
      <c r="W911" s="66">
        <f t="shared" si="148"/>
        <v>0</v>
      </c>
    </row>
    <row r="912" spans="1:52" ht="15">
      <c r="A912" s="5" t="str">
        <f t="shared" si="149"/>
        <v/>
      </c>
      <c r="B912" s="5" t="str">
        <f t="shared" si="150"/>
        <v/>
      </c>
      <c r="C912" s="5">
        <v>23</v>
      </c>
      <c r="D912" s="764"/>
      <c r="F912" s="529"/>
      <c r="G912" s="539">
        <f>IF('Form - Part 1'!$D$34="Yes",1,0)</f>
        <v>0</v>
      </c>
      <c r="H912" s="527">
        <v>5</v>
      </c>
      <c r="I912" s="561"/>
      <c r="J912" s="562"/>
      <c r="K912" s="563"/>
      <c r="L912" s="564"/>
      <c r="M912" s="563"/>
      <c r="N912" s="565"/>
      <c r="O912" s="570"/>
      <c r="P912" s="671">
        <f t="shared" si="142"/>
        <v>0</v>
      </c>
      <c r="Q912" s="63">
        <f t="shared" si="143"/>
        <v>0</v>
      </c>
      <c r="R912" s="62">
        <f t="shared" si="144"/>
        <v>0</v>
      </c>
      <c r="S912" s="66">
        <f t="shared" si="145"/>
        <v>0</v>
      </c>
      <c r="T912" s="7">
        <f>($I912='Team Results'!$L$4)+0</f>
        <v>0</v>
      </c>
      <c r="U912" s="7">
        <f t="shared" si="146"/>
        <v>0</v>
      </c>
      <c r="V912" s="7">
        <f t="shared" si="147"/>
        <v>0</v>
      </c>
      <c r="W912" s="66">
        <f t="shared" si="148"/>
        <v>0</v>
      </c>
    </row>
    <row r="913" spans="1:23" ht="15">
      <c r="A913" s="5" t="str">
        <f t="shared" si="149"/>
        <v/>
      </c>
      <c r="B913" s="5" t="str">
        <f t="shared" si="150"/>
        <v/>
      </c>
      <c r="C913" s="5">
        <v>23</v>
      </c>
      <c r="D913" s="764"/>
      <c r="F913" s="529"/>
      <c r="G913" s="539">
        <f>IF('Form - Part 1'!$D$34="Yes",1,0)</f>
        <v>0</v>
      </c>
      <c r="H913" s="527">
        <v>6</v>
      </c>
      <c r="I913" s="561"/>
      <c r="J913" s="562"/>
      <c r="K913" s="563"/>
      <c r="L913" s="564"/>
      <c r="M913" s="563"/>
      <c r="N913" s="565"/>
      <c r="O913" s="570"/>
      <c r="P913" s="671">
        <f t="shared" si="142"/>
        <v>0</v>
      </c>
      <c r="Q913" s="63">
        <f t="shared" si="143"/>
        <v>0</v>
      </c>
      <c r="R913" s="62">
        <f t="shared" si="144"/>
        <v>0</v>
      </c>
      <c r="S913" s="66">
        <f t="shared" si="145"/>
        <v>0</v>
      </c>
      <c r="T913" s="7">
        <f>($I913='Team Results'!$L$4)+0</f>
        <v>0</v>
      </c>
      <c r="U913" s="7">
        <f t="shared" si="146"/>
        <v>0</v>
      </c>
      <c r="V913" s="7">
        <f t="shared" si="147"/>
        <v>0</v>
      </c>
      <c r="W913" s="66">
        <f t="shared" si="148"/>
        <v>0</v>
      </c>
    </row>
    <row r="914" spans="1:23" ht="15">
      <c r="A914" s="5" t="str">
        <f t="shared" si="149"/>
        <v/>
      </c>
      <c r="B914" s="5" t="str">
        <f t="shared" si="150"/>
        <v/>
      </c>
      <c r="C914" s="5">
        <v>23</v>
      </c>
      <c r="D914" s="764"/>
      <c r="F914" s="529"/>
      <c r="G914" s="539">
        <f>IF('Form - Part 1'!$D$34="Yes",1,0)</f>
        <v>0</v>
      </c>
      <c r="H914" s="527">
        <v>7</v>
      </c>
      <c r="I914" s="561"/>
      <c r="J914" s="562"/>
      <c r="K914" s="567"/>
      <c r="L914" s="564"/>
      <c r="M914" s="563"/>
      <c r="N914" s="568"/>
      <c r="O914" s="570"/>
      <c r="P914" s="671">
        <f t="shared" si="142"/>
        <v>0</v>
      </c>
      <c r="Q914" s="63">
        <f t="shared" si="143"/>
        <v>0</v>
      </c>
      <c r="R914" s="62">
        <f t="shared" si="144"/>
        <v>0</v>
      </c>
      <c r="S914" s="66">
        <f t="shared" si="145"/>
        <v>0</v>
      </c>
      <c r="T914" s="7">
        <f>($I914='Team Results'!$L$4)+0</f>
        <v>0</v>
      </c>
      <c r="U914" s="7">
        <f t="shared" si="146"/>
        <v>0</v>
      </c>
      <c r="V914" s="7">
        <f t="shared" si="147"/>
        <v>0</v>
      </c>
      <c r="W914" s="66">
        <f t="shared" si="148"/>
        <v>0</v>
      </c>
    </row>
    <row r="915" spans="1:23" ht="15">
      <c r="A915" s="5" t="str">
        <f t="shared" si="149"/>
        <v/>
      </c>
      <c r="B915" s="5" t="str">
        <f t="shared" si="150"/>
        <v/>
      </c>
      <c r="C915" s="5">
        <v>23</v>
      </c>
      <c r="D915" s="764"/>
      <c r="F915" s="529"/>
      <c r="G915" s="539">
        <f>IF('Form - Part 1'!$D$34="Yes",1,0)</f>
        <v>0</v>
      </c>
      <c r="H915" s="527">
        <v>8</v>
      </c>
      <c r="I915" s="561"/>
      <c r="J915" s="562"/>
      <c r="K915" s="567"/>
      <c r="L915" s="564"/>
      <c r="M915" s="563"/>
      <c r="N915" s="568"/>
      <c r="O915" s="570"/>
      <c r="P915" s="671">
        <f t="shared" si="142"/>
        <v>0</v>
      </c>
      <c r="Q915" s="63">
        <f t="shared" si="143"/>
        <v>0</v>
      </c>
      <c r="R915" s="62">
        <f t="shared" si="144"/>
        <v>0</v>
      </c>
      <c r="S915" s="66">
        <f t="shared" si="145"/>
        <v>0</v>
      </c>
      <c r="T915" s="7">
        <f>($I915='Team Results'!$L$4)+0</f>
        <v>0</v>
      </c>
      <c r="U915" s="7">
        <f t="shared" si="146"/>
        <v>0</v>
      </c>
      <c r="V915" s="7">
        <f t="shared" si="147"/>
        <v>0</v>
      </c>
      <c r="W915" s="66">
        <f t="shared" si="148"/>
        <v>0</v>
      </c>
    </row>
    <row r="916" spans="1:23" ht="15">
      <c r="A916" s="5" t="str">
        <f t="shared" si="149"/>
        <v/>
      </c>
      <c r="B916" s="5" t="str">
        <f t="shared" si="150"/>
        <v/>
      </c>
      <c r="C916" s="5">
        <v>23</v>
      </c>
      <c r="D916" s="764"/>
      <c r="F916" s="529"/>
      <c r="G916" s="539">
        <f>IF('Form - Part 1'!$D$34="Yes",1,0)</f>
        <v>0</v>
      </c>
      <c r="H916" s="527">
        <v>9</v>
      </c>
      <c r="I916" s="561"/>
      <c r="J916" s="562"/>
      <c r="K916" s="563"/>
      <c r="L916" s="564"/>
      <c r="M916" s="563"/>
      <c r="N916" s="565"/>
      <c r="O916" s="570"/>
      <c r="P916" s="671">
        <f t="shared" si="142"/>
        <v>0</v>
      </c>
      <c r="Q916" s="63">
        <f t="shared" si="143"/>
        <v>0</v>
      </c>
      <c r="R916" s="62">
        <f t="shared" si="144"/>
        <v>0</v>
      </c>
      <c r="S916" s="66">
        <f t="shared" si="145"/>
        <v>0</v>
      </c>
      <c r="T916" s="7">
        <f>($I916='Team Results'!$L$4)+0</f>
        <v>0</v>
      </c>
      <c r="U916" s="7">
        <f t="shared" si="146"/>
        <v>0</v>
      </c>
      <c r="V916" s="7">
        <f t="shared" si="147"/>
        <v>0</v>
      </c>
      <c r="W916" s="66">
        <f t="shared" si="148"/>
        <v>0</v>
      </c>
    </row>
    <row r="917" spans="1:23" ht="15">
      <c r="A917" s="5" t="str">
        <f t="shared" si="149"/>
        <v/>
      </c>
      <c r="B917" s="5" t="str">
        <f t="shared" si="150"/>
        <v/>
      </c>
      <c r="C917" s="5">
        <v>23</v>
      </c>
      <c r="D917" s="764"/>
      <c r="F917" s="529"/>
      <c r="G917" s="539">
        <f>IF('Form - Part 1'!$D$34="Yes",1,0)</f>
        <v>0</v>
      </c>
      <c r="H917" s="527">
        <v>10</v>
      </c>
      <c r="I917" s="561"/>
      <c r="J917" s="562"/>
      <c r="K917" s="567"/>
      <c r="L917" s="564"/>
      <c r="M917" s="563"/>
      <c r="N917" s="568"/>
      <c r="O917" s="570"/>
      <c r="P917" s="671">
        <f t="shared" si="142"/>
        <v>0</v>
      </c>
      <c r="Q917" s="63">
        <f t="shared" si="143"/>
        <v>0</v>
      </c>
      <c r="R917" s="62">
        <f t="shared" si="144"/>
        <v>0</v>
      </c>
      <c r="S917" s="66">
        <f t="shared" si="145"/>
        <v>0</v>
      </c>
      <c r="T917" s="7">
        <f>($I917='Team Results'!$L$4)+0</f>
        <v>0</v>
      </c>
      <c r="U917" s="7">
        <f t="shared" si="146"/>
        <v>0</v>
      </c>
      <c r="V917" s="7">
        <f t="shared" si="147"/>
        <v>0</v>
      </c>
      <c r="W917" s="66">
        <f t="shared" si="148"/>
        <v>0</v>
      </c>
    </row>
    <row r="918" spans="1:23" ht="15">
      <c r="A918" s="5" t="str">
        <f t="shared" si="149"/>
        <v/>
      </c>
      <c r="B918" s="5" t="str">
        <f t="shared" si="150"/>
        <v/>
      </c>
      <c r="C918" s="5">
        <v>23</v>
      </c>
      <c r="D918" s="764"/>
      <c r="F918" s="529"/>
      <c r="G918" s="539">
        <f>IF('Form - Part 1'!$D$34="Yes",1,0)</f>
        <v>0</v>
      </c>
      <c r="H918" s="527">
        <v>11</v>
      </c>
      <c r="I918" s="561"/>
      <c r="J918" s="562"/>
      <c r="K918" s="563"/>
      <c r="L918" s="564"/>
      <c r="M918" s="563"/>
      <c r="N918" s="565"/>
      <c r="O918" s="570"/>
      <c r="P918" s="671">
        <f t="shared" si="142"/>
        <v>0</v>
      </c>
      <c r="Q918" s="63">
        <f t="shared" si="143"/>
        <v>0</v>
      </c>
      <c r="R918" s="62">
        <f t="shared" si="144"/>
        <v>0</v>
      </c>
      <c r="S918" s="66">
        <f t="shared" si="145"/>
        <v>0</v>
      </c>
      <c r="T918" s="7">
        <f>($I918='Team Results'!$L$4)+0</f>
        <v>0</v>
      </c>
      <c r="U918" s="7">
        <f t="shared" si="146"/>
        <v>0</v>
      </c>
      <c r="V918" s="7">
        <f t="shared" si="147"/>
        <v>0</v>
      </c>
      <c r="W918" s="66">
        <f t="shared" si="148"/>
        <v>0</v>
      </c>
    </row>
    <row r="919" spans="1:23" ht="15">
      <c r="A919" s="5" t="str">
        <f t="shared" si="149"/>
        <v/>
      </c>
      <c r="B919" s="5" t="str">
        <f t="shared" si="150"/>
        <v/>
      </c>
      <c r="C919" s="5">
        <v>23</v>
      </c>
      <c r="D919" s="764"/>
      <c r="F919" s="529"/>
      <c r="G919" s="539">
        <f>IF('Form - Part 1'!$D$34="Yes",1,0)</f>
        <v>0</v>
      </c>
      <c r="H919" s="527">
        <v>12</v>
      </c>
      <c r="I919" s="561"/>
      <c r="J919" s="562"/>
      <c r="K919" s="567"/>
      <c r="L919" s="564"/>
      <c r="M919" s="563"/>
      <c r="N919" s="568"/>
      <c r="O919" s="570"/>
      <c r="P919" s="671">
        <f t="shared" si="142"/>
        <v>0</v>
      </c>
      <c r="Q919" s="63">
        <f t="shared" si="143"/>
        <v>0</v>
      </c>
      <c r="R919" s="62">
        <f t="shared" si="144"/>
        <v>0</v>
      </c>
      <c r="S919" s="66">
        <f t="shared" si="145"/>
        <v>0</v>
      </c>
      <c r="T919" s="7">
        <f>($I919='Team Results'!$L$4)+0</f>
        <v>0</v>
      </c>
      <c r="U919" s="7">
        <f t="shared" si="146"/>
        <v>0</v>
      </c>
      <c r="V919" s="7">
        <f t="shared" si="147"/>
        <v>0</v>
      </c>
      <c r="W919" s="66">
        <f t="shared" si="148"/>
        <v>0</v>
      </c>
    </row>
    <row r="920" spans="1:23" ht="15">
      <c r="A920" s="5" t="str">
        <f t="shared" si="149"/>
        <v/>
      </c>
      <c r="B920" s="5" t="str">
        <f t="shared" si="150"/>
        <v/>
      </c>
      <c r="C920" s="5">
        <v>23</v>
      </c>
      <c r="D920" s="764"/>
      <c r="F920" s="529"/>
      <c r="G920" s="539">
        <f>IF('Form - Part 1'!$D$34="Yes",1,0)</f>
        <v>0</v>
      </c>
      <c r="H920" s="527">
        <v>13</v>
      </c>
      <c r="I920" s="561"/>
      <c r="J920" s="562"/>
      <c r="K920" s="567"/>
      <c r="L920" s="564"/>
      <c r="M920" s="563"/>
      <c r="N920" s="568"/>
      <c r="O920" s="570"/>
      <c r="P920" s="671">
        <f t="shared" si="142"/>
        <v>0</v>
      </c>
      <c r="Q920" s="63">
        <f t="shared" si="143"/>
        <v>0</v>
      </c>
      <c r="R920" s="62">
        <f t="shared" si="144"/>
        <v>0</v>
      </c>
      <c r="S920" s="66">
        <f t="shared" si="145"/>
        <v>0</v>
      </c>
      <c r="T920" s="7">
        <f>($I920='Team Results'!$L$4)+0</f>
        <v>0</v>
      </c>
      <c r="U920" s="7">
        <f t="shared" si="146"/>
        <v>0</v>
      </c>
      <c r="V920" s="7">
        <f t="shared" si="147"/>
        <v>0</v>
      </c>
      <c r="W920" s="66">
        <f t="shared" si="148"/>
        <v>0</v>
      </c>
    </row>
    <row r="921" spans="1:23" ht="15">
      <c r="A921" s="5" t="str">
        <f t="shared" si="149"/>
        <v/>
      </c>
      <c r="B921" s="5" t="str">
        <f t="shared" si="150"/>
        <v/>
      </c>
      <c r="C921" s="5">
        <v>23</v>
      </c>
      <c r="D921" s="764"/>
      <c r="F921" s="529"/>
      <c r="G921" s="539">
        <f>IF('Form - Part 1'!$D$34="Yes",1,0)</f>
        <v>0</v>
      </c>
      <c r="H921" s="527">
        <v>14</v>
      </c>
      <c r="I921" s="561"/>
      <c r="J921" s="562"/>
      <c r="K921" s="563"/>
      <c r="L921" s="564"/>
      <c r="M921" s="563"/>
      <c r="N921" s="565"/>
      <c r="O921" s="570"/>
      <c r="P921" s="671">
        <f t="shared" si="142"/>
        <v>0</v>
      </c>
      <c r="Q921" s="63">
        <f t="shared" si="143"/>
        <v>0</v>
      </c>
      <c r="R921" s="62">
        <f t="shared" si="144"/>
        <v>0</v>
      </c>
      <c r="S921" s="66">
        <f t="shared" si="145"/>
        <v>0</v>
      </c>
      <c r="T921" s="7">
        <f>($I921='Team Results'!$L$4)+0</f>
        <v>0</v>
      </c>
      <c r="U921" s="7">
        <f t="shared" si="146"/>
        <v>0</v>
      </c>
      <c r="V921" s="7">
        <f t="shared" si="147"/>
        <v>0</v>
      </c>
      <c r="W921" s="66">
        <f t="shared" si="148"/>
        <v>0</v>
      </c>
    </row>
    <row r="922" spans="1:23" ht="15">
      <c r="A922" s="5" t="str">
        <f t="shared" si="149"/>
        <v/>
      </c>
      <c r="B922" s="5" t="str">
        <f t="shared" si="150"/>
        <v/>
      </c>
      <c r="C922" s="5">
        <v>23</v>
      </c>
      <c r="D922" s="764"/>
      <c r="F922" s="529"/>
      <c r="G922" s="539">
        <f>IF('Form - Part 1'!$D$34="Yes",1,0)</f>
        <v>0</v>
      </c>
      <c r="H922" s="527">
        <v>15</v>
      </c>
      <c r="I922" s="561"/>
      <c r="J922" s="562"/>
      <c r="K922" s="563"/>
      <c r="L922" s="564"/>
      <c r="M922" s="563"/>
      <c r="N922" s="565"/>
      <c r="O922" s="570"/>
      <c r="P922" s="671">
        <f t="shared" si="142"/>
        <v>0</v>
      </c>
      <c r="Q922" s="63">
        <f t="shared" si="143"/>
        <v>0</v>
      </c>
      <c r="R922" s="62">
        <f t="shared" si="144"/>
        <v>0</v>
      </c>
      <c r="S922" s="66">
        <f t="shared" si="145"/>
        <v>0</v>
      </c>
      <c r="T922" s="7">
        <f>($I922='Team Results'!$L$4)+0</f>
        <v>0</v>
      </c>
      <c r="U922" s="7">
        <f t="shared" si="146"/>
        <v>0</v>
      </c>
      <c r="V922" s="7">
        <f t="shared" si="147"/>
        <v>0</v>
      </c>
      <c r="W922" s="66">
        <f t="shared" si="148"/>
        <v>0</v>
      </c>
    </row>
    <row r="923" spans="1:23" ht="15">
      <c r="A923" s="5" t="str">
        <f t="shared" si="149"/>
        <v/>
      </c>
      <c r="B923" s="5" t="str">
        <f t="shared" si="150"/>
        <v/>
      </c>
      <c r="C923" s="5">
        <v>23</v>
      </c>
      <c r="D923" s="764"/>
      <c r="F923" s="529"/>
      <c r="G923" s="539">
        <f>IF('Form - Part 1'!$D$34="Yes",1,0)</f>
        <v>0</v>
      </c>
      <c r="H923" s="527">
        <v>16</v>
      </c>
      <c r="I923" s="561"/>
      <c r="J923" s="562"/>
      <c r="K923" s="563"/>
      <c r="L923" s="564"/>
      <c r="M923" s="563"/>
      <c r="N923" s="565"/>
      <c r="O923" s="570"/>
      <c r="P923" s="671">
        <f t="shared" si="142"/>
        <v>0</v>
      </c>
      <c r="Q923" s="63">
        <f t="shared" si="143"/>
        <v>0</v>
      </c>
      <c r="R923" s="62">
        <f t="shared" si="144"/>
        <v>0</v>
      </c>
      <c r="S923" s="66">
        <f t="shared" si="145"/>
        <v>0</v>
      </c>
      <c r="T923" s="7">
        <f>($I923='Team Results'!$L$4)+0</f>
        <v>0</v>
      </c>
      <c r="U923" s="7">
        <f t="shared" si="146"/>
        <v>0</v>
      </c>
      <c r="V923" s="7">
        <f t="shared" si="147"/>
        <v>0</v>
      </c>
      <c r="W923" s="66">
        <f t="shared" si="148"/>
        <v>0</v>
      </c>
    </row>
    <row r="924" spans="1:23" ht="15">
      <c r="A924" s="5" t="str">
        <f t="shared" si="149"/>
        <v/>
      </c>
      <c r="B924" s="5" t="str">
        <f t="shared" si="150"/>
        <v/>
      </c>
      <c r="C924" s="5">
        <v>23</v>
      </c>
      <c r="D924" s="764"/>
      <c r="F924" s="529"/>
      <c r="G924" s="539">
        <f>IF('Form - Part 1'!$D$34="Yes",1,0)</f>
        <v>0</v>
      </c>
      <c r="H924" s="527">
        <v>17</v>
      </c>
      <c r="I924" s="561"/>
      <c r="J924" s="562"/>
      <c r="K924" s="567"/>
      <c r="L924" s="564"/>
      <c r="M924" s="563"/>
      <c r="N924" s="568"/>
      <c r="O924" s="570"/>
      <c r="P924" s="671">
        <f t="shared" si="142"/>
        <v>0</v>
      </c>
      <c r="Q924" s="63">
        <f t="shared" si="143"/>
        <v>0</v>
      </c>
      <c r="R924" s="62">
        <f t="shared" si="144"/>
        <v>0</v>
      </c>
      <c r="S924" s="66">
        <f t="shared" si="145"/>
        <v>0</v>
      </c>
      <c r="T924" s="7">
        <f>($I924='Team Results'!$L$4)+0</f>
        <v>0</v>
      </c>
      <c r="U924" s="7">
        <f t="shared" si="146"/>
        <v>0</v>
      </c>
      <c r="V924" s="7">
        <f t="shared" si="147"/>
        <v>0</v>
      </c>
      <c r="W924" s="66">
        <f t="shared" si="148"/>
        <v>0</v>
      </c>
    </row>
    <row r="925" spans="1:23" ht="15">
      <c r="A925" s="5" t="str">
        <f t="shared" si="149"/>
        <v/>
      </c>
      <c r="B925" s="5" t="str">
        <f t="shared" si="150"/>
        <v/>
      </c>
      <c r="C925" s="5">
        <v>23</v>
      </c>
      <c r="D925" s="764"/>
      <c r="F925" s="529"/>
      <c r="G925" s="539">
        <f>IF('Form - Part 1'!$D$34="Yes",1,0)</f>
        <v>0</v>
      </c>
      <c r="H925" s="527">
        <v>18</v>
      </c>
      <c r="I925" s="561"/>
      <c r="J925" s="562"/>
      <c r="K925" s="567"/>
      <c r="L925" s="564"/>
      <c r="M925" s="563"/>
      <c r="N925" s="568"/>
      <c r="O925" s="570"/>
      <c r="P925" s="671">
        <f t="shared" si="142"/>
        <v>0</v>
      </c>
      <c r="Q925" s="63">
        <f t="shared" si="143"/>
        <v>0</v>
      </c>
      <c r="R925" s="62">
        <f t="shared" si="144"/>
        <v>0</v>
      </c>
      <c r="S925" s="66">
        <f t="shared" si="145"/>
        <v>0</v>
      </c>
      <c r="T925" s="7">
        <f>($I925='Team Results'!$L$4)+0</f>
        <v>0</v>
      </c>
      <c r="U925" s="7">
        <f t="shared" si="146"/>
        <v>0</v>
      </c>
      <c r="V925" s="7">
        <f t="shared" si="147"/>
        <v>0</v>
      </c>
      <c r="W925" s="66">
        <f t="shared" si="148"/>
        <v>0</v>
      </c>
    </row>
    <row r="926" spans="1:23" ht="15">
      <c r="A926" s="5" t="str">
        <f t="shared" si="149"/>
        <v/>
      </c>
      <c r="B926" s="5" t="str">
        <f t="shared" si="150"/>
        <v/>
      </c>
      <c r="C926" s="5">
        <v>23</v>
      </c>
      <c r="D926" s="764"/>
      <c r="F926" s="529"/>
      <c r="G926" s="539">
        <f>IF('Form - Part 1'!$D$34="Yes",1,0)</f>
        <v>0</v>
      </c>
      <c r="H926" s="527">
        <v>19</v>
      </c>
      <c r="I926" s="561"/>
      <c r="J926" s="562"/>
      <c r="K926" s="567"/>
      <c r="L926" s="564"/>
      <c r="M926" s="563"/>
      <c r="N926" s="568"/>
      <c r="O926" s="570"/>
      <c r="P926" s="671">
        <f t="shared" si="142"/>
        <v>0</v>
      </c>
      <c r="Q926" s="63">
        <f t="shared" si="143"/>
        <v>0</v>
      </c>
      <c r="R926" s="62">
        <f t="shared" si="144"/>
        <v>0</v>
      </c>
      <c r="S926" s="66">
        <f t="shared" si="145"/>
        <v>0</v>
      </c>
      <c r="T926" s="7">
        <f>($I926='Team Results'!$L$4)+0</f>
        <v>0</v>
      </c>
      <c r="U926" s="7">
        <f t="shared" si="146"/>
        <v>0</v>
      </c>
      <c r="V926" s="7">
        <f t="shared" si="147"/>
        <v>0</v>
      </c>
      <c r="W926" s="66">
        <f t="shared" si="148"/>
        <v>0</v>
      </c>
    </row>
    <row r="927" spans="1:23" ht="15">
      <c r="A927" s="5" t="str">
        <f t="shared" si="149"/>
        <v/>
      </c>
      <c r="B927" s="5" t="str">
        <f t="shared" si="150"/>
        <v/>
      </c>
      <c r="C927" s="5">
        <v>23</v>
      </c>
      <c r="D927" s="764"/>
      <c r="F927" s="529"/>
      <c r="G927" s="539">
        <f>IF('Form - Part 1'!$D$34="Yes",1,0)</f>
        <v>0</v>
      </c>
      <c r="H927" s="527">
        <v>20</v>
      </c>
      <c r="I927" s="561"/>
      <c r="J927" s="562"/>
      <c r="K927" s="567"/>
      <c r="L927" s="564"/>
      <c r="M927" s="563"/>
      <c r="N927" s="568"/>
      <c r="O927" s="570"/>
      <c r="P927" s="671">
        <f t="shared" si="142"/>
        <v>0</v>
      </c>
      <c r="Q927" s="63">
        <f t="shared" si="143"/>
        <v>0</v>
      </c>
      <c r="R927" s="62">
        <f t="shared" si="144"/>
        <v>0</v>
      </c>
      <c r="S927" s="66">
        <f t="shared" si="145"/>
        <v>0</v>
      </c>
      <c r="T927" s="7">
        <f>($I927='Team Results'!$L$4)+0</f>
        <v>0</v>
      </c>
      <c r="U927" s="7">
        <f t="shared" si="146"/>
        <v>0</v>
      </c>
      <c r="V927" s="7">
        <f t="shared" si="147"/>
        <v>0</v>
      </c>
      <c r="W927" s="66">
        <f t="shared" si="148"/>
        <v>0</v>
      </c>
    </row>
    <row r="928" spans="1:23" ht="15">
      <c r="A928" s="5" t="str">
        <f t="shared" si="149"/>
        <v/>
      </c>
      <c r="B928" s="5" t="str">
        <f t="shared" si="150"/>
        <v/>
      </c>
      <c r="C928" s="5">
        <v>23</v>
      </c>
      <c r="D928" s="764"/>
      <c r="F928" s="529"/>
      <c r="G928" s="539">
        <f>IF('Form - Part 1'!$D$34="Yes",1,0)</f>
        <v>0</v>
      </c>
      <c r="H928" s="527">
        <v>21</v>
      </c>
      <c r="I928" s="561"/>
      <c r="J928" s="562"/>
      <c r="K928" s="567"/>
      <c r="L928" s="564"/>
      <c r="M928" s="563"/>
      <c r="N928" s="568"/>
      <c r="O928" s="570"/>
      <c r="P928" s="671">
        <f t="shared" si="142"/>
        <v>0</v>
      </c>
      <c r="Q928" s="63">
        <f t="shared" si="143"/>
        <v>0</v>
      </c>
      <c r="R928" s="62">
        <f t="shared" si="144"/>
        <v>0</v>
      </c>
      <c r="S928" s="66">
        <f t="shared" si="145"/>
        <v>0</v>
      </c>
      <c r="T928" s="7">
        <f>($I928='Team Results'!$L$4)+0</f>
        <v>0</v>
      </c>
      <c r="U928" s="7">
        <f t="shared" si="146"/>
        <v>0</v>
      </c>
      <c r="V928" s="7">
        <f t="shared" si="147"/>
        <v>0</v>
      </c>
      <c r="W928" s="66">
        <f t="shared" si="148"/>
        <v>0</v>
      </c>
    </row>
    <row r="929" spans="1:23" ht="15">
      <c r="A929" s="5" t="str">
        <f t="shared" si="149"/>
        <v/>
      </c>
      <c r="B929" s="5" t="str">
        <f t="shared" si="150"/>
        <v/>
      </c>
      <c r="C929" s="5">
        <v>23</v>
      </c>
      <c r="D929" s="764"/>
      <c r="F929" s="529"/>
      <c r="G929" s="539">
        <f>IF('Form - Part 1'!$D$34="Yes",1,0)</f>
        <v>0</v>
      </c>
      <c r="H929" s="527">
        <v>22</v>
      </c>
      <c r="I929" s="561"/>
      <c r="J929" s="562"/>
      <c r="K929" s="567"/>
      <c r="L929" s="564"/>
      <c r="M929" s="563"/>
      <c r="N929" s="568"/>
      <c r="O929" s="570"/>
      <c r="P929" s="671">
        <f t="shared" si="142"/>
        <v>0</v>
      </c>
      <c r="Q929" s="63">
        <f t="shared" si="143"/>
        <v>0</v>
      </c>
      <c r="R929" s="62">
        <f t="shared" si="144"/>
        <v>0</v>
      </c>
      <c r="S929" s="66">
        <f t="shared" si="145"/>
        <v>0</v>
      </c>
      <c r="T929" s="7">
        <f>($I929='Team Results'!$L$4)+0</f>
        <v>0</v>
      </c>
      <c r="U929" s="7">
        <f t="shared" si="146"/>
        <v>0</v>
      </c>
      <c r="V929" s="7">
        <f t="shared" si="147"/>
        <v>0</v>
      </c>
      <c r="W929" s="66">
        <f t="shared" si="148"/>
        <v>0</v>
      </c>
    </row>
    <row r="930" spans="1:23" ht="15">
      <c r="A930" s="5" t="str">
        <f t="shared" si="149"/>
        <v/>
      </c>
      <c r="B930" s="5" t="str">
        <f t="shared" si="150"/>
        <v/>
      </c>
      <c r="C930" s="5">
        <v>23</v>
      </c>
      <c r="D930" s="764"/>
      <c r="F930" s="529"/>
      <c r="G930" s="539">
        <f>IF('Form - Part 1'!$D$34="Yes",1,0)</f>
        <v>0</v>
      </c>
      <c r="H930" s="527">
        <v>23</v>
      </c>
      <c r="I930" s="561"/>
      <c r="J930" s="562"/>
      <c r="K930" s="567"/>
      <c r="L930" s="564"/>
      <c r="M930" s="563"/>
      <c r="N930" s="568"/>
      <c r="O930" s="570"/>
      <c r="P930" s="671">
        <f t="shared" si="142"/>
        <v>0</v>
      </c>
      <c r="Q930" s="63">
        <f t="shared" si="143"/>
        <v>0</v>
      </c>
      <c r="R930" s="62">
        <f t="shared" si="144"/>
        <v>0</v>
      </c>
      <c r="S930" s="66">
        <f t="shared" si="145"/>
        <v>0</v>
      </c>
      <c r="T930" s="7">
        <f>($I930='Team Results'!$L$4)+0</f>
        <v>0</v>
      </c>
      <c r="U930" s="7">
        <f t="shared" si="146"/>
        <v>0</v>
      </c>
      <c r="V930" s="7">
        <f t="shared" si="147"/>
        <v>0</v>
      </c>
      <c r="W930" s="66">
        <f t="shared" si="148"/>
        <v>0</v>
      </c>
    </row>
    <row r="931" spans="1:23" ht="15">
      <c r="A931" s="5" t="str">
        <f t="shared" si="149"/>
        <v/>
      </c>
      <c r="B931" s="5" t="str">
        <f t="shared" si="150"/>
        <v/>
      </c>
      <c r="C931" s="5">
        <v>23</v>
      </c>
      <c r="D931" s="764"/>
      <c r="F931" s="529"/>
      <c r="G931" s="539">
        <f>IF('Form - Part 1'!$D$34="Yes",1,0)</f>
        <v>0</v>
      </c>
      <c r="H931" s="527">
        <v>24</v>
      </c>
      <c r="I931" s="561"/>
      <c r="J931" s="562"/>
      <c r="K931" s="567"/>
      <c r="L931" s="564"/>
      <c r="M931" s="563"/>
      <c r="N931" s="568"/>
      <c r="O931" s="570"/>
      <c r="P931" s="671">
        <f t="shared" si="142"/>
        <v>0</v>
      </c>
      <c r="Q931" s="63">
        <f t="shared" si="143"/>
        <v>0</v>
      </c>
      <c r="R931" s="62">
        <f t="shared" si="144"/>
        <v>0</v>
      </c>
      <c r="S931" s="66">
        <f t="shared" si="145"/>
        <v>0</v>
      </c>
      <c r="T931" s="7">
        <f>($I931='Team Results'!$L$4)+0</f>
        <v>0</v>
      </c>
      <c r="U931" s="7">
        <f t="shared" si="146"/>
        <v>0</v>
      </c>
      <c r="V931" s="7">
        <f t="shared" si="147"/>
        <v>0</v>
      </c>
      <c r="W931" s="66">
        <f t="shared" si="148"/>
        <v>0</v>
      </c>
    </row>
    <row r="932" spans="1:23" ht="15">
      <c r="A932" s="5" t="str">
        <f t="shared" si="149"/>
        <v/>
      </c>
      <c r="B932" s="5" t="str">
        <f t="shared" si="150"/>
        <v/>
      </c>
      <c r="C932" s="5">
        <v>23</v>
      </c>
      <c r="D932" s="764"/>
      <c r="F932" s="529"/>
      <c r="G932" s="539">
        <f>IF('Form - Part 1'!$D$34="Yes",1,0)</f>
        <v>0</v>
      </c>
      <c r="H932" s="527">
        <v>25</v>
      </c>
      <c r="I932" s="561"/>
      <c r="J932" s="562"/>
      <c r="K932" s="567"/>
      <c r="L932" s="564"/>
      <c r="M932" s="563"/>
      <c r="N932" s="568"/>
      <c r="O932" s="570"/>
      <c r="P932" s="671">
        <f t="shared" si="142"/>
        <v>0</v>
      </c>
      <c r="Q932" s="63">
        <f t="shared" si="143"/>
        <v>0</v>
      </c>
      <c r="R932" s="62">
        <f t="shared" si="144"/>
        <v>0</v>
      </c>
      <c r="S932" s="66">
        <f t="shared" si="145"/>
        <v>0</v>
      </c>
      <c r="T932" s="7">
        <f>($I932='Team Results'!$L$4)+0</f>
        <v>0</v>
      </c>
      <c r="U932" s="7">
        <f t="shared" si="146"/>
        <v>0</v>
      </c>
      <c r="V932" s="7">
        <f t="shared" si="147"/>
        <v>0</v>
      </c>
      <c r="W932" s="66">
        <f t="shared" si="148"/>
        <v>0</v>
      </c>
    </row>
    <row r="933" spans="1:23" ht="15">
      <c r="A933" s="5" t="str">
        <f t="shared" si="149"/>
        <v/>
      </c>
      <c r="B933" s="5" t="str">
        <f t="shared" si="150"/>
        <v/>
      </c>
      <c r="C933" s="5">
        <v>23</v>
      </c>
      <c r="D933" s="764"/>
      <c r="F933" s="529"/>
      <c r="G933" s="539">
        <f>IF('Form - Part 1'!$D$34="Yes",1,0)</f>
        <v>0</v>
      </c>
      <c r="H933" s="527">
        <v>26</v>
      </c>
      <c r="I933" s="561"/>
      <c r="J933" s="562"/>
      <c r="K933" s="563"/>
      <c r="L933" s="564"/>
      <c r="M933" s="563"/>
      <c r="N933" s="565"/>
      <c r="O933" s="570"/>
      <c r="P933" s="671">
        <f t="shared" si="142"/>
        <v>0</v>
      </c>
      <c r="Q933" s="63">
        <f t="shared" si="143"/>
        <v>0</v>
      </c>
      <c r="R933" s="62">
        <f t="shared" si="144"/>
        <v>0</v>
      </c>
      <c r="S933" s="66">
        <f t="shared" si="145"/>
        <v>0</v>
      </c>
      <c r="T933" s="7">
        <f>($I933='Team Results'!$L$4)+0</f>
        <v>0</v>
      </c>
      <c r="U933" s="7">
        <f t="shared" si="146"/>
        <v>0</v>
      </c>
      <c r="V933" s="7">
        <f t="shared" si="147"/>
        <v>0</v>
      </c>
      <c r="W933" s="66">
        <f t="shared" si="148"/>
        <v>0</v>
      </c>
    </row>
    <row r="934" spans="1:23" ht="15">
      <c r="A934" s="5" t="str">
        <f t="shared" si="149"/>
        <v/>
      </c>
      <c r="B934" s="5" t="str">
        <f t="shared" si="150"/>
        <v/>
      </c>
      <c r="C934" s="5">
        <v>23</v>
      </c>
      <c r="D934" s="764"/>
      <c r="F934" s="529"/>
      <c r="G934" s="539">
        <f>IF('Form - Part 1'!$D$34="Yes",1,0)</f>
        <v>0</v>
      </c>
      <c r="H934" s="527">
        <v>27</v>
      </c>
      <c r="I934" s="561"/>
      <c r="J934" s="562"/>
      <c r="K934" s="563"/>
      <c r="L934" s="564"/>
      <c r="M934" s="563"/>
      <c r="N934" s="565"/>
      <c r="O934" s="570"/>
      <c r="P934" s="671">
        <f t="shared" si="142"/>
        <v>0</v>
      </c>
      <c r="Q934" s="63">
        <f t="shared" si="143"/>
        <v>0</v>
      </c>
      <c r="R934" s="62">
        <f t="shared" si="144"/>
        <v>0</v>
      </c>
      <c r="S934" s="66">
        <f t="shared" si="145"/>
        <v>0</v>
      </c>
      <c r="T934" s="7">
        <f>($I934='Team Results'!$L$4)+0</f>
        <v>0</v>
      </c>
      <c r="U934" s="7">
        <f t="shared" si="146"/>
        <v>0</v>
      </c>
      <c r="V934" s="7">
        <f t="shared" si="147"/>
        <v>0</v>
      </c>
      <c r="W934" s="66">
        <f t="shared" si="148"/>
        <v>0</v>
      </c>
    </row>
    <row r="935" spans="1:23" ht="15">
      <c r="A935" s="5" t="str">
        <f t="shared" si="149"/>
        <v/>
      </c>
      <c r="B935" s="5" t="str">
        <f t="shared" si="150"/>
        <v/>
      </c>
      <c r="C935" s="5">
        <v>23</v>
      </c>
      <c r="D935" s="764"/>
      <c r="F935" s="529"/>
      <c r="G935" s="539">
        <f>IF('Form - Part 1'!$D$34="Yes",1,0)</f>
        <v>0</v>
      </c>
      <c r="H935" s="527">
        <v>28</v>
      </c>
      <c r="I935" s="561"/>
      <c r="J935" s="562"/>
      <c r="K935" s="563"/>
      <c r="L935" s="564"/>
      <c r="M935" s="563"/>
      <c r="N935" s="565"/>
      <c r="O935" s="570"/>
      <c r="P935" s="671">
        <f t="shared" si="142"/>
        <v>0</v>
      </c>
      <c r="Q935" s="63">
        <f t="shared" si="143"/>
        <v>0</v>
      </c>
      <c r="R935" s="62">
        <f t="shared" si="144"/>
        <v>0</v>
      </c>
      <c r="S935" s="66">
        <f t="shared" si="145"/>
        <v>0</v>
      </c>
      <c r="T935" s="7">
        <f>($I935='Team Results'!$L$4)+0</f>
        <v>0</v>
      </c>
      <c r="U935" s="7">
        <f t="shared" si="146"/>
        <v>0</v>
      </c>
      <c r="V935" s="7">
        <f t="shared" si="147"/>
        <v>0</v>
      </c>
      <c r="W935" s="66">
        <f t="shared" si="148"/>
        <v>0</v>
      </c>
    </row>
    <row r="936" spans="1:23" ht="15">
      <c r="A936" s="5" t="str">
        <f t="shared" si="149"/>
        <v/>
      </c>
      <c r="B936" s="5" t="str">
        <f t="shared" si="150"/>
        <v/>
      </c>
      <c r="C936" s="5">
        <v>23</v>
      </c>
      <c r="D936" s="764"/>
      <c r="F936" s="529"/>
      <c r="G936" s="539">
        <f>IF('Form - Part 1'!$D$34="Yes",1,0)</f>
        <v>0</v>
      </c>
      <c r="H936" s="527">
        <v>29</v>
      </c>
      <c r="I936" s="561"/>
      <c r="J936" s="562"/>
      <c r="K936" s="563"/>
      <c r="L936" s="564"/>
      <c r="M936" s="563"/>
      <c r="N936" s="565"/>
      <c r="O936" s="570"/>
      <c r="P936" s="671">
        <f t="shared" si="142"/>
        <v>0</v>
      </c>
      <c r="Q936" s="63">
        <f t="shared" si="143"/>
        <v>0</v>
      </c>
      <c r="R936" s="62">
        <f t="shared" si="144"/>
        <v>0</v>
      </c>
      <c r="S936" s="66">
        <f t="shared" si="145"/>
        <v>0</v>
      </c>
      <c r="T936" s="7">
        <f>($I936='Team Results'!$L$4)+0</f>
        <v>0</v>
      </c>
      <c r="U936" s="7">
        <f t="shared" si="146"/>
        <v>0</v>
      </c>
      <c r="V936" s="7">
        <f t="shared" si="147"/>
        <v>0</v>
      </c>
      <c r="W936" s="66">
        <f t="shared" si="148"/>
        <v>0</v>
      </c>
    </row>
    <row r="937" spans="1:23" ht="15">
      <c r="A937" s="5" t="str">
        <f t="shared" si="149"/>
        <v/>
      </c>
      <c r="B937" s="5" t="str">
        <f t="shared" si="150"/>
        <v/>
      </c>
      <c r="C937" s="5">
        <v>23</v>
      </c>
      <c r="D937" s="764"/>
      <c r="F937" s="529"/>
      <c r="G937" s="539">
        <f>IF('Form - Part 1'!$D$34="Yes",1,0)</f>
        <v>0</v>
      </c>
      <c r="H937" s="527">
        <v>30</v>
      </c>
      <c r="I937" s="561"/>
      <c r="J937" s="562"/>
      <c r="K937" s="567"/>
      <c r="L937" s="564"/>
      <c r="M937" s="563"/>
      <c r="N937" s="568"/>
      <c r="O937" s="570"/>
      <c r="P937" s="671">
        <f t="shared" si="142"/>
        <v>0</v>
      </c>
      <c r="Q937" s="63">
        <f t="shared" si="143"/>
        <v>0</v>
      </c>
      <c r="R937" s="62">
        <f t="shared" si="144"/>
        <v>0</v>
      </c>
      <c r="S937" s="66">
        <f t="shared" si="145"/>
        <v>0</v>
      </c>
      <c r="T937" s="7">
        <f>($I937='Team Results'!$L$4)+0</f>
        <v>0</v>
      </c>
      <c r="U937" s="7">
        <f t="shared" si="146"/>
        <v>0</v>
      </c>
      <c r="V937" s="7">
        <f t="shared" si="147"/>
        <v>0</v>
      </c>
      <c r="W937" s="66">
        <f t="shared" si="148"/>
        <v>0</v>
      </c>
    </row>
    <row r="938" spans="1:23" ht="15">
      <c r="A938" s="5" t="str">
        <f t="shared" si="149"/>
        <v/>
      </c>
      <c r="B938" s="5" t="str">
        <f t="shared" si="150"/>
        <v/>
      </c>
      <c r="C938" s="5">
        <v>23</v>
      </c>
      <c r="D938" s="764"/>
      <c r="F938" s="529"/>
      <c r="G938" s="539">
        <f>IF('Form - Part 1'!$D$34="Yes",1,0)</f>
        <v>0</v>
      </c>
      <c r="H938" s="527">
        <v>31</v>
      </c>
      <c r="I938" s="561"/>
      <c r="J938" s="562"/>
      <c r="K938" s="567"/>
      <c r="L938" s="564"/>
      <c r="M938" s="563"/>
      <c r="N938" s="568"/>
      <c r="O938" s="570"/>
      <c r="P938" s="671">
        <f t="shared" si="142"/>
        <v>0</v>
      </c>
      <c r="Q938" s="63">
        <f t="shared" si="143"/>
        <v>0</v>
      </c>
      <c r="R938" s="62">
        <f t="shared" si="144"/>
        <v>0</v>
      </c>
      <c r="S938" s="66">
        <f t="shared" si="145"/>
        <v>0</v>
      </c>
      <c r="T938" s="7">
        <f>($I938='Team Results'!$L$4)+0</f>
        <v>0</v>
      </c>
      <c r="U938" s="7">
        <f t="shared" si="146"/>
        <v>0</v>
      </c>
      <c r="V938" s="7">
        <f t="shared" si="147"/>
        <v>0</v>
      </c>
      <c r="W938" s="66">
        <f t="shared" si="148"/>
        <v>0</v>
      </c>
    </row>
    <row r="939" spans="1:23" ht="15">
      <c r="A939" s="5" t="str">
        <f t="shared" si="149"/>
        <v/>
      </c>
      <c r="B939" s="5" t="str">
        <f t="shared" si="150"/>
        <v/>
      </c>
      <c r="C939" s="5">
        <v>23</v>
      </c>
      <c r="D939" s="764"/>
      <c r="F939" s="529"/>
      <c r="G939" s="539">
        <f>IF('Form - Part 1'!$D$34="Yes",1,0)</f>
        <v>0</v>
      </c>
      <c r="H939" s="527">
        <v>32</v>
      </c>
      <c r="I939" s="561"/>
      <c r="J939" s="562"/>
      <c r="K939" s="567"/>
      <c r="L939" s="564"/>
      <c r="M939" s="563"/>
      <c r="N939" s="568"/>
      <c r="O939" s="570"/>
      <c r="P939" s="671">
        <f t="shared" si="142"/>
        <v>0</v>
      </c>
      <c r="Q939" s="63">
        <f t="shared" si="143"/>
        <v>0</v>
      </c>
      <c r="R939" s="62">
        <f t="shared" si="144"/>
        <v>0</v>
      </c>
      <c r="S939" s="66">
        <f t="shared" si="145"/>
        <v>0</v>
      </c>
      <c r="T939" s="7">
        <f>($I939='Team Results'!$L$4)+0</f>
        <v>0</v>
      </c>
      <c r="U939" s="7">
        <f t="shared" si="146"/>
        <v>0</v>
      </c>
      <c r="V939" s="7">
        <f t="shared" si="147"/>
        <v>0</v>
      </c>
      <c r="W939" s="66">
        <f t="shared" si="148"/>
        <v>0</v>
      </c>
    </row>
    <row r="940" spans="1:23" ht="15">
      <c r="A940" s="5" t="str">
        <f t="shared" si="149"/>
        <v/>
      </c>
      <c r="B940" s="5" t="str">
        <f t="shared" si="150"/>
        <v/>
      </c>
      <c r="C940" s="5">
        <v>23</v>
      </c>
      <c r="D940" s="764"/>
      <c r="F940" s="529"/>
      <c r="G940" s="539">
        <f>IF('Form - Part 1'!$D$34="Yes",1,0)</f>
        <v>0</v>
      </c>
      <c r="H940" s="527">
        <v>33</v>
      </c>
      <c r="I940" s="561"/>
      <c r="J940" s="562"/>
      <c r="K940" s="567"/>
      <c r="L940" s="564"/>
      <c r="M940" s="563"/>
      <c r="N940" s="568"/>
      <c r="O940" s="570"/>
      <c r="P940" s="671">
        <f t="shared" si="142"/>
        <v>0</v>
      </c>
      <c r="Q940" s="63">
        <f t="shared" si="143"/>
        <v>0</v>
      </c>
      <c r="R940" s="62">
        <f t="shared" si="144"/>
        <v>0</v>
      </c>
      <c r="S940" s="66">
        <f t="shared" si="145"/>
        <v>0</v>
      </c>
      <c r="T940" s="7">
        <f>($I940='Team Results'!$L$4)+0</f>
        <v>0</v>
      </c>
      <c r="U940" s="7">
        <f t="shared" si="146"/>
        <v>0</v>
      </c>
      <c r="V940" s="7">
        <f t="shared" si="147"/>
        <v>0</v>
      </c>
      <c r="W940" s="66">
        <f t="shared" si="148"/>
        <v>0</v>
      </c>
    </row>
    <row r="941" spans="1:23" ht="15">
      <c r="A941" s="5" t="str">
        <f t="shared" si="149"/>
        <v/>
      </c>
      <c r="B941" s="5" t="str">
        <f t="shared" si="150"/>
        <v/>
      </c>
      <c r="C941" s="5">
        <v>23</v>
      </c>
      <c r="D941" s="764"/>
      <c r="F941" s="529"/>
      <c r="G941" s="539">
        <f>IF('Form - Part 1'!$D$34="Yes",1,0)</f>
        <v>0</v>
      </c>
      <c r="H941" s="527">
        <v>34</v>
      </c>
      <c r="I941" s="561"/>
      <c r="J941" s="562"/>
      <c r="K941" s="567"/>
      <c r="L941" s="564"/>
      <c r="M941" s="563"/>
      <c r="N941" s="568"/>
      <c r="O941" s="570"/>
      <c r="P941" s="671">
        <f t="shared" si="142"/>
        <v>0</v>
      </c>
      <c r="Q941" s="63">
        <f t="shared" si="143"/>
        <v>0</v>
      </c>
      <c r="R941" s="62">
        <f t="shared" si="144"/>
        <v>0</v>
      </c>
      <c r="S941" s="66">
        <f t="shared" si="145"/>
        <v>0</v>
      </c>
      <c r="T941" s="7">
        <f>($I941='Team Results'!$L$4)+0</f>
        <v>0</v>
      </c>
      <c r="U941" s="7">
        <f t="shared" si="146"/>
        <v>0</v>
      </c>
      <c r="V941" s="7">
        <f t="shared" si="147"/>
        <v>0</v>
      </c>
      <c r="W941" s="66">
        <f t="shared" si="148"/>
        <v>0</v>
      </c>
    </row>
    <row r="942" spans="1:23" ht="15">
      <c r="A942" s="5" t="str">
        <f t="shared" si="149"/>
        <v/>
      </c>
      <c r="B942" s="5" t="str">
        <f t="shared" si="150"/>
        <v/>
      </c>
      <c r="C942" s="5">
        <v>23</v>
      </c>
      <c r="D942" s="764"/>
      <c r="F942" s="529"/>
      <c r="G942" s="539">
        <f>IF('Form - Part 1'!$D$34="Yes",1,0)</f>
        <v>0</v>
      </c>
      <c r="H942" s="527">
        <v>35</v>
      </c>
      <c r="I942" s="561"/>
      <c r="J942" s="562"/>
      <c r="K942" s="567"/>
      <c r="L942" s="564"/>
      <c r="M942" s="563"/>
      <c r="N942" s="568"/>
      <c r="O942" s="570"/>
      <c r="P942" s="671">
        <f t="shared" si="142"/>
        <v>0</v>
      </c>
      <c r="Q942" s="63">
        <f t="shared" si="143"/>
        <v>0</v>
      </c>
      <c r="R942" s="62">
        <f t="shared" si="144"/>
        <v>0</v>
      </c>
      <c r="S942" s="66">
        <f t="shared" si="145"/>
        <v>0</v>
      </c>
      <c r="T942" s="7">
        <f>($I942='Team Results'!$L$4)+0</f>
        <v>0</v>
      </c>
      <c r="U942" s="7">
        <f t="shared" si="146"/>
        <v>0</v>
      </c>
      <c r="V942" s="7">
        <f t="shared" si="147"/>
        <v>0</v>
      </c>
      <c r="W942" s="66">
        <f t="shared" si="148"/>
        <v>0</v>
      </c>
    </row>
    <row r="943" spans="1:23" ht="15">
      <c r="A943" s="5" t="str">
        <f t="shared" si="149"/>
        <v/>
      </c>
      <c r="B943" s="5" t="str">
        <f t="shared" si="150"/>
        <v/>
      </c>
      <c r="C943" s="5">
        <v>23</v>
      </c>
      <c r="D943" s="764"/>
      <c r="F943" s="529"/>
      <c r="G943" s="539">
        <f>IF('Form - Part 1'!$D$34="Yes",1,0)</f>
        <v>0</v>
      </c>
      <c r="H943" s="527">
        <v>36</v>
      </c>
      <c r="I943" s="561"/>
      <c r="J943" s="562"/>
      <c r="K943" s="567"/>
      <c r="L943" s="564"/>
      <c r="M943" s="563"/>
      <c r="N943" s="568"/>
      <c r="O943" s="570"/>
      <c r="P943" s="671">
        <f t="shared" si="142"/>
        <v>0</v>
      </c>
      <c r="Q943" s="63">
        <f t="shared" si="143"/>
        <v>0</v>
      </c>
      <c r="R943" s="62">
        <f t="shared" si="144"/>
        <v>0</v>
      </c>
      <c r="S943" s="66">
        <f t="shared" si="145"/>
        <v>0</v>
      </c>
      <c r="T943" s="7">
        <f>($I943='Team Results'!$L$4)+0</f>
        <v>0</v>
      </c>
      <c r="U943" s="7">
        <f t="shared" si="146"/>
        <v>0</v>
      </c>
      <c r="V943" s="7">
        <f t="shared" si="147"/>
        <v>0</v>
      </c>
      <c r="W943" s="66">
        <f t="shared" si="148"/>
        <v>0</v>
      </c>
    </row>
    <row r="944" spans="1:23" ht="15">
      <c r="A944" s="5" t="str">
        <f t="shared" si="149"/>
        <v/>
      </c>
      <c r="B944" s="5" t="str">
        <f t="shared" si="150"/>
        <v/>
      </c>
      <c r="C944" s="5">
        <v>23</v>
      </c>
      <c r="D944" s="764"/>
      <c r="F944" s="529"/>
      <c r="G944" s="539">
        <f>IF('Form - Part 1'!$D$34="Yes",1,0)</f>
        <v>0</v>
      </c>
      <c r="H944" s="527">
        <v>37</v>
      </c>
      <c r="I944" s="561"/>
      <c r="J944" s="562"/>
      <c r="K944" s="567"/>
      <c r="L944" s="564"/>
      <c r="M944" s="563"/>
      <c r="N944" s="568"/>
      <c r="O944" s="570"/>
      <c r="P944" s="671">
        <f t="shared" si="142"/>
        <v>0</v>
      </c>
      <c r="Q944" s="63">
        <f t="shared" si="143"/>
        <v>0</v>
      </c>
      <c r="R944" s="62">
        <f t="shared" si="144"/>
        <v>0</v>
      </c>
      <c r="S944" s="66">
        <f t="shared" si="145"/>
        <v>0</v>
      </c>
      <c r="T944" s="7">
        <f>($I944='Team Results'!$L$4)+0</f>
        <v>0</v>
      </c>
      <c r="U944" s="7">
        <f t="shared" si="146"/>
        <v>0</v>
      </c>
      <c r="V944" s="7">
        <f t="shared" si="147"/>
        <v>0</v>
      </c>
      <c r="W944" s="66">
        <f t="shared" si="148"/>
        <v>0</v>
      </c>
    </row>
    <row r="945" spans="1:52" ht="15">
      <c r="A945" s="5" t="str">
        <f t="shared" si="149"/>
        <v/>
      </c>
      <c r="B945" s="5" t="str">
        <f t="shared" si="150"/>
        <v/>
      </c>
      <c r="C945" s="5">
        <v>23</v>
      </c>
      <c r="D945" s="764"/>
      <c r="F945" s="529"/>
      <c r="G945" s="539">
        <f>IF('Form - Part 1'!$D$34="Yes",1,0)</f>
        <v>0</v>
      </c>
      <c r="H945" s="527">
        <v>38</v>
      </c>
      <c r="I945" s="561"/>
      <c r="J945" s="562"/>
      <c r="K945" s="567"/>
      <c r="L945" s="564"/>
      <c r="M945" s="563"/>
      <c r="N945" s="568"/>
      <c r="O945" s="570"/>
      <c r="P945" s="671">
        <f t="shared" si="142"/>
        <v>0</v>
      </c>
      <c r="Q945" s="63">
        <f t="shared" si="143"/>
        <v>0</v>
      </c>
      <c r="R945" s="62">
        <f t="shared" si="144"/>
        <v>0</v>
      </c>
      <c r="S945" s="66">
        <f t="shared" si="145"/>
        <v>0</v>
      </c>
      <c r="T945" s="7">
        <f>($I945='Team Results'!$L$4)+0</f>
        <v>0</v>
      </c>
      <c r="U945" s="7">
        <f t="shared" si="146"/>
        <v>0</v>
      </c>
      <c r="V945" s="7">
        <f t="shared" si="147"/>
        <v>0</v>
      </c>
      <c r="W945" s="66">
        <f t="shared" si="148"/>
        <v>0</v>
      </c>
    </row>
    <row r="946" spans="1:52" ht="15">
      <c r="A946" s="5" t="str">
        <f t="shared" si="149"/>
        <v/>
      </c>
      <c r="B946" s="5" t="str">
        <f t="shared" si="150"/>
        <v/>
      </c>
      <c r="C946" s="5">
        <v>23</v>
      </c>
      <c r="D946" s="764"/>
      <c r="F946" s="529"/>
      <c r="G946" s="539">
        <f>IF('Form - Part 1'!$D$34="Yes",1,0)</f>
        <v>0</v>
      </c>
      <c r="H946" s="527">
        <v>39</v>
      </c>
      <c r="I946" s="561"/>
      <c r="J946" s="562"/>
      <c r="K946" s="563"/>
      <c r="L946" s="564"/>
      <c r="M946" s="563"/>
      <c r="N946" s="565"/>
      <c r="O946" s="570"/>
      <c r="P946" s="671">
        <f t="shared" si="142"/>
        <v>0</v>
      </c>
      <c r="Q946" s="63">
        <f t="shared" si="143"/>
        <v>0</v>
      </c>
      <c r="R946" s="62">
        <f t="shared" si="144"/>
        <v>0</v>
      </c>
      <c r="S946" s="66">
        <f t="shared" si="145"/>
        <v>0</v>
      </c>
      <c r="T946" s="7">
        <f>($I946='Team Results'!$L$4)+0</f>
        <v>0</v>
      </c>
      <c r="U946" s="7">
        <f t="shared" si="146"/>
        <v>0</v>
      </c>
      <c r="V946" s="7">
        <f t="shared" si="147"/>
        <v>0</v>
      </c>
      <c r="W946" s="66">
        <f t="shared" si="148"/>
        <v>0</v>
      </c>
    </row>
    <row r="947" spans="1:52" s="5" customFormat="1" ht="15">
      <c r="A947" s="5" t="str">
        <f t="shared" si="149"/>
        <v/>
      </c>
      <c r="B947" s="5" t="str">
        <f t="shared" si="150"/>
        <v/>
      </c>
      <c r="C947" s="5">
        <v>23</v>
      </c>
      <c r="D947" s="765"/>
      <c r="E947" s="536"/>
      <c r="F947" s="529"/>
      <c r="G947" s="539">
        <f>IF('Form - Part 1'!$D$34="Yes",1,0)</f>
        <v>0</v>
      </c>
      <c r="H947" s="537">
        <v>40</v>
      </c>
      <c r="I947" s="579"/>
      <c r="J947" s="580"/>
      <c r="K947" s="583"/>
      <c r="L947" s="582"/>
      <c r="M947" s="583"/>
      <c r="N947" s="584"/>
      <c r="O947" s="585"/>
      <c r="P947" s="671">
        <f t="shared" si="142"/>
        <v>0</v>
      </c>
      <c r="Q947" s="63">
        <f t="shared" si="143"/>
        <v>0</v>
      </c>
      <c r="R947" s="62">
        <f t="shared" si="144"/>
        <v>0</v>
      </c>
      <c r="S947" s="66">
        <f t="shared" si="145"/>
        <v>0</v>
      </c>
      <c r="T947" s="7">
        <f>($I947='Team Results'!$L$4)+0</f>
        <v>0</v>
      </c>
      <c r="U947" s="7">
        <f t="shared" si="146"/>
        <v>0</v>
      </c>
      <c r="V947" s="7">
        <f t="shared" si="147"/>
        <v>0</v>
      </c>
      <c r="W947" s="66">
        <f t="shared" si="148"/>
        <v>0</v>
      </c>
      <c r="X947" s="62"/>
      <c r="Y947" s="62"/>
      <c r="Z947" s="62"/>
      <c r="AA947" s="62"/>
      <c r="AB947" s="62"/>
      <c r="AC947" s="62"/>
      <c r="AD947" s="62"/>
      <c r="AE947" s="62"/>
      <c r="AF947" s="62"/>
      <c r="AG947" s="62"/>
      <c r="AH947" s="62"/>
      <c r="AI947" s="62"/>
      <c r="AJ947" s="62"/>
      <c r="AK947" s="62"/>
      <c r="AL947" s="62"/>
      <c r="AM947" s="62"/>
      <c r="AN947" s="62"/>
      <c r="AO947" s="62"/>
      <c r="AP947" s="62"/>
      <c r="AQ947" s="62"/>
      <c r="AR947" s="62"/>
      <c r="AS947" s="62"/>
      <c r="AT947" s="62"/>
      <c r="AU947" s="62"/>
      <c r="AV947" s="62"/>
      <c r="AW947" s="62"/>
      <c r="AX947" s="62"/>
      <c r="AY947" s="62"/>
      <c r="AZ947" s="62"/>
    </row>
    <row r="948" spans="1:52" s="241" customFormat="1">
      <c r="D948" s="298"/>
      <c r="E948" s="299"/>
      <c r="F948" s="300"/>
      <c r="G948" s="300"/>
      <c r="I948" s="242"/>
      <c r="J948" s="242"/>
      <c r="K948" s="242"/>
      <c r="L948" s="242"/>
      <c r="M948" s="242"/>
      <c r="N948" s="242"/>
      <c r="O948" s="243"/>
      <c r="P948" s="671">
        <f t="shared" si="142"/>
        <v>0</v>
      </c>
      <c r="Q948" s="63">
        <f t="shared" si="143"/>
        <v>0</v>
      </c>
      <c r="R948" s="62">
        <f t="shared" si="144"/>
        <v>0</v>
      </c>
      <c r="S948" s="66">
        <f t="shared" si="145"/>
        <v>0</v>
      </c>
      <c r="T948" s="7">
        <f>($I948='Team Results'!$L$4)+0</f>
        <v>0</v>
      </c>
      <c r="U948" s="7">
        <f t="shared" si="146"/>
        <v>0</v>
      </c>
      <c r="V948" s="7">
        <f t="shared" si="147"/>
        <v>0</v>
      </c>
      <c r="W948" s="66">
        <f t="shared" si="148"/>
        <v>0</v>
      </c>
    </row>
    <row r="949" spans="1:52" ht="15">
      <c r="A949" s="5" t="str">
        <f>IF(ISERROR(MONTH($E$949)),"",MONTH($E$949))</f>
        <v/>
      </c>
      <c r="B949" s="5" t="str">
        <f>IF(ISERROR(WEEKNUM($E$949)),"",WEEKNUM($E$949))</f>
        <v/>
      </c>
      <c r="C949" s="5">
        <v>24</v>
      </c>
      <c r="D949" s="763">
        <v>24</v>
      </c>
      <c r="E949" s="538" t="str">
        <f>IF(ISBLANK('Form - Part 1'!B35),"",'Form - Part 1'!B35)</f>
        <v/>
      </c>
      <c r="F949" s="539" t="str">
        <f>IF(ISBLANK('Form - Part 1'!C35),"0",'Form - Part 1'!C35)</f>
        <v>0</v>
      </c>
      <c r="G949" s="539">
        <f>IF('Form - Part 1'!$D$35="Yes",1,0)</f>
        <v>0</v>
      </c>
      <c r="H949" s="527">
        <v>1</v>
      </c>
      <c r="I949" s="561"/>
      <c r="J949" s="562"/>
      <c r="K949" s="563"/>
      <c r="L949" s="564"/>
      <c r="M949" s="563"/>
      <c r="N949" s="565"/>
      <c r="O949" s="570"/>
      <c r="P949" s="671">
        <f t="shared" si="142"/>
        <v>0</v>
      </c>
      <c r="Q949" s="63">
        <f t="shared" si="143"/>
        <v>0</v>
      </c>
      <c r="R949" s="62">
        <f t="shared" si="144"/>
        <v>0</v>
      </c>
      <c r="S949" s="66">
        <f t="shared" si="145"/>
        <v>0</v>
      </c>
      <c r="T949" s="7">
        <f>($I949='Team Results'!$L$4)+0</f>
        <v>0</v>
      </c>
      <c r="U949" s="7">
        <f t="shared" si="146"/>
        <v>0</v>
      </c>
      <c r="V949" s="7">
        <f t="shared" si="147"/>
        <v>0</v>
      </c>
      <c r="W949" s="66">
        <f t="shared" si="148"/>
        <v>0</v>
      </c>
    </row>
    <row r="950" spans="1:52" ht="15">
      <c r="A950" s="5" t="str">
        <f t="shared" ref="A950:A988" si="151">IF(ISERROR(MONTH($E$949)),"",MONTH($E$949))</f>
        <v/>
      </c>
      <c r="B950" s="5" t="str">
        <f t="shared" ref="B950:B988" si="152">IF(ISERROR(WEEKNUM($E$949)),"",WEEKNUM($E$949))</f>
        <v/>
      </c>
      <c r="C950" s="5">
        <v>24</v>
      </c>
      <c r="D950" s="764"/>
      <c r="F950" s="529"/>
      <c r="G950" s="539">
        <f>IF('Form - Part 1'!$D$35="Yes",1,0)</f>
        <v>0</v>
      </c>
      <c r="H950" s="527">
        <v>2</v>
      </c>
      <c r="I950" s="561"/>
      <c r="J950" s="562"/>
      <c r="K950" s="567"/>
      <c r="L950" s="564"/>
      <c r="M950" s="563"/>
      <c r="N950" s="568"/>
      <c r="O950" s="570"/>
      <c r="P950" s="671">
        <f t="shared" si="142"/>
        <v>0</v>
      </c>
      <c r="Q950" s="63">
        <f t="shared" si="143"/>
        <v>0</v>
      </c>
      <c r="R950" s="62">
        <f t="shared" si="144"/>
        <v>0</v>
      </c>
      <c r="S950" s="66">
        <f t="shared" si="145"/>
        <v>0</v>
      </c>
      <c r="T950" s="7">
        <f>($I950='Team Results'!$L$4)+0</f>
        <v>0</v>
      </c>
      <c r="U950" s="7">
        <f t="shared" si="146"/>
        <v>0</v>
      </c>
      <c r="V950" s="7">
        <f t="shared" si="147"/>
        <v>0</v>
      </c>
      <c r="W950" s="66">
        <f t="shared" si="148"/>
        <v>0</v>
      </c>
    </row>
    <row r="951" spans="1:52" ht="15">
      <c r="A951" s="5" t="str">
        <f t="shared" si="151"/>
        <v/>
      </c>
      <c r="B951" s="5" t="str">
        <f t="shared" si="152"/>
        <v/>
      </c>
      <c r="C951" s="5">
        <v>24</v>
      </c>
      <c r="D951" s="764"/>
      <c r="F951" s="529"/>
      <c r="G951" s="539">
        <f>IF('Form - Part 1'!$D$35="Yes",1,0)</f>
        <v>0</v>
      </c>
      <c r="H951" s="527">
        <v>3</v>
      </c>
      <c r="I951" s="561"/>
      <c r="J951" s="562"/>
      <c r="K951" s="567"/>
      <c r="L951" s="564"/>
      <c r="M951" s="563"/>
      <c r="N951" s="568"/>
      <c r="O951" s="570"/>
      <c r="P951" s="671">
        <f t="shared" si="142"/>
        <v>0</v>
      </c>
      <c r="Q951" s="63">
        <f t="shared" si="143"/>
        <v>0</v>
      </c>
      <c r="R951" s="62">
        <f t="shared" si="144"/>
        <v>0</v>
      </c>
      <c r="S951" s="66">
        <f t="shared" si="145"/>
        <v>0</v>
      </c>
      <c r="T951" s="7">
        <f>($I951='Team Results'!$L$4)+0</f>
        <v>0</v>
      </c>
      <c r="U951" s="7">
        <f t="shared" si="146"/>
        <v>0</v>
      </c>
      <c r="V951" s="7">
        <f t="shared" si="147"/>
        <v>0</v>
      </c>
      <c r="W951" s="66">
        <f t="shared" si="148"/>
        <v>0</v>
      </c>
    </row>
    <row r="952" spans="1:52" ht="15">
      <c r="A952" s="5" t="str">
        <f t="shared" si="151"/>
        <v/>
      </c>
      <c r="B952" s="5" t="str">
        <f t="shared" si="152"/>
        <v/>
      </c>
      <c r="C952" s="5">
        <v>24</v>
      </c>
      <c r="D952" s="764"/>
      <c r="F952" s="529"/>
      <c r="G952" s="539">
        <f>IF('Form - Part 1'!$D$35="Yes",1,0)</f>
        <v>0</v>
      </c>
      <c r="H952" s="527">
        <v>4</v>
      </c>
      <c r="I952" s="561"/>
      <c r="J952" s="562"/>
      <c r="K952" s="563"/>
      <c r="L952" s="564"/>
      <c r="M952" s="563"/>
      <c r="N952" s="565"/>
      <c r="O952" s="570"/>
      <c r="P952" s="671">
        <f t="shared" si="142"/>
        <v>0</v>
      </c>
      <c r="Q952" s="63">
        <f t="shared" si="143"/>
        <v>0</v>
      </c>
      <c r="R952" s="62">
        <f t="shared" si="144"/>
        <v>0</v>
      </c>
      <c r="S952" s="66">
        <f t="shared" si="145"/>
        <v>0</v>
      </c>
      <c r="T952" s="7">
        <f>($I952='Team Results'!$L$4)+0</f>
        <v>0</v>
      </c>
      <c r="U952" s="7">
        <f t="shared" si="146"/>
        <v>0</v>
      </c>
      <c r="V952" s="7">
        <f t="shared" si="147"/>
        <v>0</v>
      </c>
      <c r="W952" s="66">
        <f t="shared" si="148"/>
        <v>0</v>
      </c>
    </row>
    <row r="953" spans="1:52" ht="15">
      <c r="A953" s="5" t="str">
        <f t="shared" si="151"/>
        <v/>
      </c>
      <c r="B953" s="5" t="str">
        <f t="shared" si="152"/>
        <v/>
      </c>
      <c r="C953" s="5">
        <v>24</v>
      </c>
      <c r="D953" s="764"/>
      <c r="F953" s="529"/>
      <c r="G953" s="539">
        <f>IF('Form - Part 1'!$D$35="Yes",1,0)</f>
        <v>0</v>
      </c>
      <c r="H953" s="527">
        <v>5</v>
      </c>
      <c r="I953" s="561"/>
      <c r="J953" s="562"/>
      <c r="K953" s="563"/>
      <c r="L953" s="564"/>
      <c r="M953" s="563"/>
      <c r="N953" s="565"/>
      <c r="O953" s="570"/>
      <c r="P953" s="671">
        <f t="shared" si="142"/>
        <v>0</v>
      </c>
      <c r="Q953" s="63">
        <f t="shared" si="143"/>
        <v>0</v>
      </c>
      <c r="R953" s="62">
        <f t="shared" si="144"/>
        <v>0</v>
      </c>
      <c r="S953" s="66">
        <f t="shared" si="145"/>
        <v>0</v>
      </c>
      <c r="T953" s="7">
        <f>($I953='Team Results'!$L$4)+0</f>
        <v>0</v>
      </c>
      <c r="U953" s="7">
        <f t="shared" si="146"/>
        <v>0</v>
      </c>
      <c r="V953" s="7">
        <f t="shared" si="147"/>
        <v>0</v>
      </c>
      <c r="W953" s="66">
        <f t="shared" si="148"/>
        <v>0</v>
      </c>
    </row>
    <row r="954" spans="1:52" ht="15">
      <c r="A954" s="5" t="str">
        <f t="shared" si="151"/>
        <v/>
      </c>
      <c r="B954" s="5" t="str">
        <f t="shared" si="152"/>
        <v/>
      </c>
      <c r="C954" s="5">
        <v>24</v>
      </c>
      <c r="D954" s="764"/>
      <c r="F954" s="529"/>
      <c r="G954" s="539">
        <f>IF('Form - Part 1'!$D$35="Yes",1,0)</f>
        <v>0</v>
      </c>
      <c r="H954" s="527">
        <v>6</v>
      </c>
      <c r="I954" s="561"/>
      <c r="J954" s="562"/>
      <c r="K954" s="563"/>
      <c r="L954" s="564"/>
      <c r="M954" s="563"/>
      <c r="N954" s="565"/>
      <c r="O954" s="570"/>
      <c r="P954" s="671">
        <f t="shared" si="142"/>
        <v>0</v>
      </c>
      <c r="Q954" s="63">
        <f t="shared" si="143"/>
        <v>0</v>
      </c>
      <c r="R954" s="62">
        <f t="shared" si="144"/>
        <v>0</v>
      </c>
      <c r="S954" s="66">
        <f t="shared" si="145"/>
        <v>0</v>
      </c>
      <c r="T954" s="7">
        <f>($I954='Team Results'!$L$4)+0</f>
        <v>0</v>
      </c>
      <c r="U954" s="7">
        <f t="shared" si="146"/>
        <v>0</v>
      </c>
      <c r="V954" s="7">
        <f t="shared" si="147"/>
        <v>0</v>
      </c>
      <c r="W954" s="66">
        <f t="shared" si="148"/>
        <v>0</v>
      </c>
    </row>
    <row r="955" spans="1:52" ht="15">
      <c r="A955" s="5" t="str">
        <f t="shared" si="151"/>
        <v/>
      </c>
      <c r="B955" s="5" t="str">
        <f t="shared" si="152"/>
        <v/>
      </c>
      <c r="C955" s="5">
        <v>24</v>
      </c>
      <c r="D955" s="764"/>
      <c r="F955" s="529"/>
      <c r="G955" s="539">
        <f>IF('Form - Part 1'!$D$35="Yes",1,0)</f>
        <v>0</v>
      </c>
      <c r="H955" s="527">
        <v>7</v>
      </c>
      <c r="I955" s="561"/>
      <c r="J955" s="562"/>
      <c r="K955" s="567"/>
      <c r="L955" s="564"/>
      <c r="M955" s="563"/>
      <c r="N955" s="568"/>
      <c r="O955" s="570"/>
      <c r="P955" s="671">
        <f t="shared" si="142"/>
        <v>0</v>
      </c>
      <c r="Q955" s="63">
        <f t="shared" si="143"/>
        <v>0</v>
      </c>
      <c r="R955" s="62">
        <f t="shared" si="144"/>
        <v>0</v>
      </c>
      <c r="S955" s="66">
        <f t="shared" si="145"/>
        <v>0</v>
      </c>
      <c r="T955" s="7">
        <f>($I955='Team Results'!$L$4)+0</f>
        <v>0</v>
      </c>
      <c r="U955" s="7">
        <f t="shared" si="146"/>
        <v>0</v>
      </c>
      <c r="V955" s="7">
        <f t="shared" si="147"/>
        <v>0</v>
      </c>
      <c r="W955" s="66">
        <f t="shared" si="148"/>
        <v>0</v>
      </c>
    </row>
    <row r="956" spans="1:52" ht="15">
      <c r="A956" s="5" t="str">
        <f t="shared" si="151"/>
        <v/>
      </c>
      <c r="B956" s="5" t="str">
        <f t="shared" si="152"/>
        <v/>
      </c>
      <c r="C956" s="5">
        <v>24</v>
      </c>
      <c r="D956" s="764"/>
      <c r="F956" s="529"/>
      <c r="G956" s="539">
        <f>IF('Form - Part 1'!$D$35="Yes",1,0)</f>
        <v>0</v>
      </c>
      <c r="H956" s="527">
        <v>8</v>
      </c>
      <c r="I956" s="561"/>
      <c r="J956" s="562"/>
      <c r="K956" s="567"/>
      <c r="L956" s="564"/>
      <c r="M956" s="563"/>
      <c r="N956" s="568"/>
      <c r="O956" s="570"/>
      <c r="P956" s="671">
        <f t="shared" si="142"/>
        <v>0</v>
      </c>
      <c r="Q956" s="63">
        <f t="shared" si="143"/>
        <v>0</v>
      </c>
      <c r="R956" s="62">
        <f t="shared" si="144"/>
        <v>0</v>
      </c>
      <c r="S956" s="66">
        <f t="shared" si="145"/>
        <v>0</v>
      </c>
      <c r="T956" s="7">
        <f>($I956='Team Results'!$L$4)+0</f>
        <v>0</v>
      </c>
      <c r="U956" s="7">
        <f t="shared" si="146"/>
        <v>0</v>
      </c>
      <c r="V956" s="7">
        <f t="shared" si="147"/>
        <v>0</v>
      </c>
      <c r="W956" s="66">
        <f t="shared" si="148"/>
        <v>0</v>
      </c>
    </row>
    <row r="957" spans="1:52" ht="15">
      <c r="A957" s="5" t="str">
        <f t="shared" si="151"/>
        <v/>
      </c>
      <c r="B957" s="5" t="str">
        <f t="shared" si="152"/>
        <v/>
      </c>
      <c r="C957" s="5">
        <v>24</v>
      </c>
      <c r="D957" s="764"/>
      <c r="F957" s="529"/>
      <c r="G957" s="539">
        <f>IF('Form - Part 1'!$D$35="Yes",1,0)</f>
        <v>0</v>
      </c>
      <c r="H957" s="527">
        <v>9</v>
      </c>
      <c r="I957" s="561"/>
      <c r="J957" s="562"/>
      <c r="K957" s="563"/>
      <c r="L957" s="564"/>
      <c r="M957" s="563"/>
      <c r="N957" s="565"/>
      <c r="O957" s="570"/>
      <c r="P957" s="671">
        <f t="shared" si="142"/>
        <v>0</v>
      </c>
      <c r="Q957" s="63">
        <f t="shared" si="143"/>
        <v>0</v>
      </c>
      <c r="R957" s="62">
        <f t="shared" si="144"/>
        <v>0</v>
      </c>
      <c r="S957" s="66">
        <f t="shared" si="145"/>
        <v>0</v>
      </c>
      <c r="T957" s="7">
        <f>($I957='Team Results'!$L$4)+0</f>
        <v>0</v>
      </c>
      <c r="U957" s="7">
        <f t="shared" si="146"/>
        <v>0</v>
      </c>
      <c r="V957" s="7">
        <f t="shared" si="147"/>
        <v>0</v>
      </c>
      <c r="W957" s="66">
        <f t="shared" si="148"/>
        <v>0</v>
      </c>
    </row>
    <row r="958" spans="1:52" ht="15">
      <c r="A958" s="5" t="str">
        <f t="shared" si="151"/>
        <v/>
      </c>
      <c r="B958" s="5" t="str">
        <f t="shared" si="152"/>
        <v/>
      </c>
      <c r="C958" s="5">
        <v>24</v>
      </c>
      <c r="D958" s="764"/>
      <c r="F958" s="529"/>
      <c r="G958" s="539">
        <f>IF('Form - Part 1'!$D$35="Yes",1,0)</f>
        <v>0</v>
      </c>
      <c r="H958" s="527">
        <v>10</v>
      </c>
      <c r="I958" s="561"/>
      <c r="J958" s="562"/>
      <c r="K958" s="567"/>
      <c r="L958" s="564"/>
      <c r="M958" s="563"/>
      <c r="N958" s="568"/>
      <c r="O958" s="570"/>
      <c r="P958" s="671">
        <f t="shared" si="142"/>
        <v>0</v>
      </c>
      <c r="Q958" s="63">
        <f t="shared" si="143"/>
        <v>0</v>
      </c>
      <c r="R958" s="62">
        <f t="shared" si="144"/>
        <v>0</v>
      </c>
      <c r="S958" s="66">
        <f t="shared" si="145"/>
        <v>0</v>
      </c>
      <c r="T958" s="7">
        <f>($I958='Team Results'!$L$4)+0</f>
        <v>0</v>
      </c>
      <c r="U958" s="7">
        <f t="shared" si="146"/>
        <v>0</v>
      </c>
      <c r="V958" s="7">
        <f t="shared" si="147"/>
        <v>0</v>
      </c>
      <c r="W958" s="66">
        <f t="shared" si="148"/>
        <v>0</v>
      </c>
    </row>
    <row r="959" spans="1:52" ht="15">
      <c r="A959" s="5" t="str">
        <f t="shared" si="151"/>
        <v/>
      </c>
      <c r="B959" s="5" t="str">
        <f t="shared" si="152"/>
        <v/>
      </c>
      <c r="C959" s="5">
        <v>24</v>
      </c>
      <c r="D959" s="764"/>
      <c r="F959" s="529"/>
      <c r="G959" s="539">
        <f>IF('Form - Part 1'!$D$35="Yes",1,0)</f>
        <v>0</v>
      </c>
      <c r="H959" s="527">
        <v>11</v>
      </c>
      <c r="I959" s="561"/>
      <c r="J959" s="562"/>
      <c r="K959" s="563"/>
      <c r="L959" s="564"/>
      <c r="M959" s="563"/>
      <c r="N959" s="565"/>
      <c r="O959" s="570"/>
      <c r="P959" s="671">
        <f t="shared" si="142"/>
        <v>0</v>
      </c>
      <c r="Q959" s="63">
        <f t="shared" si="143"/>
        <v>0</v>
      </c>
      <c r="R959" s="62">
        <f t="shared" si="144"/>
        <v>0</v>
      </c>
      <c r="S959" s="66">
        <f t="shared" si="145"/>
        <v>0</v>
      </c>
      <c r="T959" s="7">
        <f>($I959='Team Results'!$L$4)+0</f>
        <v>0</v>
      </c>
      <c r="U959" s="7">
        <f t="shared" si="146"/>
        <v>0</v>
      </c>
      <c r="V959" s="7">
        <f t="shared" si="147"/>
        <v>0</v>
      </c>
      <c r="W959" s="66">
        <f t="shared" si="148"/>
        <v>0</v>
      </c>
    </row>
    <row r="960" spans="1:52" ht="15">
      <c r="A960" s="5" t="str">
        <f t="shared" si="151"/>
        <v/>
      </c>
      <c r="B960" s="5" t="str">
        <f t="shared" si="152"/>
        <v/>
      </c>
      <c r="C960" s="5">
        <v>24</v>
      </c>
      <c r="D960" s="764"/>
      <c r="F960" s="529"/>
      <c r="G960" s="539">
        <f>IF('Form - Part 1'!$D$35="Yes",1,0)</f>
        <v>0</v>
      </c>
      <c r="H960" s="527">
        <v>12</v>
      </c>
      <c r="I960" s="561"/>
      <c r="J960" s="562"/>
      <c r="K960" s="567"/>
      <c r="L960" s="564"/>
      <c r="M960" s="563"/>
      <c r="N960" s="568"/>
      <c r="O960" s="570"/>
      <c r="P960" s="671">
        <f t="shared" si="142"/>
        <v>0</v>
      </c>
      <c r="Q960" s="63">
        <f t="shared" si="143"/>
        <v>0</v>
      </c>
      <c r="R960" s="62">
        <f t="shared" si="144"/>
        <v>0</v>
      </c>
      <c r="S960" s="66">
        <f t="shared" si="145"/>
        <v>0</v>
      </c>
      <c r="T960" s="7">
        <f>($I960='Team Results'!$L$4)+0</f>
        <v>0</v>
      </c>
      <c r="U960" s="7">
        <f t="shared" si="146"/>
        <v>0</v>
      </c>
      <c r="V960" s="7">
        <f t="shared" si="147"/>
        <v>0</v>
      </c>
      <c r="W960" s="66">
        <f t="shared" si="148"/>
        <v>0</v>
      </c>
    </row>
    <row r="961" spans="1:23" ht="15">
      <c r="A961" s="5" t="str">
        <f t="shared" si="151"/>
        <v/>
      </c>
      <c r="B961" s="5" t="str">
        <f t="shared" si="152"/>
        <v/>
      </c>
      <c r="C961" s="5">
        <v>24</v>
      </c>
      <c r="D961" s="764"/>
      <c r="F961" s="529"/>
      <c r="G961" s="539">
        <f>IF('Form - Part 1'!$D$35="Yes",1,0)</f>
        <v>0</v>
      </c>
      <c r="H961" s="527">
        <v>13</v>
      </c>
      <c r="I961" s="561"/>
      <c r="J961" s="562"/>
      <c r="K961" s="567"/>
      <c r="L961" s="564"/>
      <c r="M961" s="563"/>
      <c r="N961" s="568"/>
      <c r="O961" s="570"/>
      <c r="P961" s="671">
        <f t="shared" si="142"/>
        <v>0</v>
      </c>
      <c r="Q961" s="63">
        <f t="shared" si="143"/>
        <v>0</v>
      </c>
      <c r="R961" s="62">
        <f t="shared" si="144"/>
        <v>0</v>
      </c>
      <c r="S961" s="66">
        <f t="shared" si="145"/>
        <v>0</v>
      </c>
      <c r="T961" s="7">
        <f>($I961='Team Results'!$L$4)+0</f>
        <v>0</v>
      </c>
      <c r="U961" s="7">
        <f t="shared" si="146"/>
        <v>0</v>
      </c>
      <c r="V961" s="7">
        <f t="shared" si="147"/>
        <v>0</v>
      </c>
      <c r="W961" s="66">
        <f t="shared" si="148"/>
        <v>0</v>
      </c>
    </row>
    <row r="962" spans="1:23" ht="15">
      <c r="A962" s="5" t="str">
        <f t="shared" si="151"/>
        <v/>
      </c>
      <c r="B962" s="5" t="str">
        <f t="shared" si="152"/>
        <v/>
      </c>
      <c r="C962" s="5">
        <v>24</v>
      </c>
      <c r="D962" s="764"/>
      <c r="F962" s="529"/>
      <c r="G962" s="539">
        <f>IF('Form - Part 1'!$D$35="Yes",1,0)</f>
        <v>0</v>
      </c>
      <c r="H962" s="527">
        <v>14</v>
      </c>
      <c r="I962" s="561"/>
      <c r="J962" s="562"/>
      <c r="K962" s="563"/>
      <c r="L962" s="564"/>
      <c r="M962" s="563"/>
      <c r="N962" s="565"/>
      <c r="O962" s="570"/>
      <c r="P962" s="671">
        <f t="shared" si="142"/>
        <v>0</v>
      </c>
      <c r="Q962" s="63">
        <f t="shared" si="143"/>
        <v>0</v>
      </c>
      <c r="R962" s="62">
        <f t="shared" si="144"/>
        <v>0</v>
      </c>
      <c r="S962" s="66">
        <f t="shared" si="145"/>
        <v>0</v>
      </c>
      <c r="T962" s="7">
        <f>($I962='Team Results'!$L$4)+0</f>
        <v>0</v>
      </c>
      <c r="U962" s="7">
        <f t="shared" si="146"/>
        <v>0</v>
      </c>
      <c r="V962" s="7">
        <f t="shared" si="147"/>
        <v>0</v>
      </c>
      <c r="W962" s="66">
        <f t="shared" si="148"/>
        <v>0</v>
      </c>
    </row>
    <row r="963" spans="1:23" ht="15">
      <c r="A963" s="5" t="str">
        <f t="shared" si="151"/>
        <v/>
      </c>
      <c r="B963" s="5" t="str">
        <f t="shared" si="152"/>
        <v/>
      </c>
      <c r="C963" s="5">
        <v>24</v>
      </c>
      <c r="D963" s="764"/>
      <c r="F963" s="529"/>
      <c r="G963" s="539">
        <f>IF('Form - Part 1'!$D$35="Yes",1,0)</f>
        <v>0</v>
      </c>
      <c r="H963" s="527">
        <v>15</v>
      </c>
      <c r="I963" s="561"/>
      <c r="J963" s="562"/>
      <c r="K963" s="563"/>
      <c r="L963" s="564"/>
      <c r="M963" s="563"/>
      <c r="N963" s="565"/>
      <c r="O963" s="570"/>
      <c r="P963" s="671">
        <f t="shared" si="142"/>
        <v>0</v>
      </c>
      <c r="Q963" s="63">
        <f t="shared" si="143"/>
        <v>0</v>
      </c>
      <c r="R963" s="62">
        <f t="shared" si="144"/>
        <v>0</v>
      </c>
      <c r="S963" s="66">
        <f t="shared" si="145"/>
        <v>0</v>
      </c>
      <c r="T963" s="7">
        <f>($I963='Team Results'!$L$4)+0</f>
        <v>0</v>
      </c>
      <c r="U963" s="7">
        <f t="shared" si="146"/>
        <v>0</v>
      </c>
      <c r="V963" s="7">
        <f t="shared" si="147"/>
        <v>0</v>
      </c>
      <c r="W963" s="66">
        <f t="shared" si="148"/>
        <v>0</v>
      </c>
    </row>
    <row r="964" spans="1:23" ht="15">
      <c r="A964" s="5" t="str">
        <f t="shared" si="151"/>
        <v/>
      </c>
      <c r="B964" s="5" t="str">
        <f t="shared" si="152"/>
        <v/>
      </c>
      <c r="C964" s="5">
        <v>24</v>
      </c>
      <c r="D964" s="764"/>
      <c r="F964" s="529"/>
      <c r="G964" s="539">
        <f>IF('Form - Part 1'!$D$35="Yes",1,0)</f>
        <v>0</v>
      </c>
      <c r="H964" s="527">
        <v>16</v>
      </c>
      <c r="I964" s="561"/>
      <c r="J964" s="562"/>
      <c r="K964" s="563"/>
      <c r="L964" s="564"/>
      <c r="M964" s="563"/>
      <c r="N964" s="565"/>
      <c r="O964" s="570"/>
      <c r="P964" s="671">
        <f t="shared" si="142"/>
        <v>0</v>
      </c>
      <c r="Q964" s="63">
        <f t="shared" si="143"/>
        <v>0</v>
      </c>
      <c r="R964" s="62">
        <f t="shared" si="144"/>
        <v>0</v>
      </c>
      <c r="S964" s="66">
        <f t="shared" si="145"/>
        <v>0</v>
      </c>
      <c r="T964" s="7">
        <f>($I964='Team Results'!$L$4)+0</f>
        <v>0</v>
      </c>
      <c r="U964" s="7">
        <f t="shared" si="146"/>
        <v>0</v>
      </c>
      <c r="V964" s="7">
        <f t="shared" si="147"/>
        <v>0</v>
      </c>
      <c r="W964" s="66">
        <f t="shared" si="148"/>
        <v>0</v>
      </c>
    </row>
    <row r="965" spans="1:23" ht="15">
      <c r="A965" s="5" t="str">
        <f t="shared" si="151"/>
        <v/>
      </c>
      <c r="B965" s="5" t="str">
        <f t="shared" si="152"/>
        <v/>
      </c>
      <c r="C965" s="5">
        <v>24</v>
      </c>
      <c r="D965" s="764"/>
      <c r="F965" s="529"/>
      <c r="G965" s="539">
        <f>IF('Form - Part 1'!$D$35="Yes",1,0)</f>
        <v>0</v>
      </c>
      <c r="H965" s="527">
        <v>17</v>
      </c>
      <c r="I965" s="561"/>
      <c r="J965" s="562"/>
      <c r="K965" s="567"/>
      <c r="L965" s="564"/>
      <c r="M965" s="563"/>
      <c r="N965" s="568"/>
      <c r="O965" s="570"/>
      <c r="P965" s="671">
        <f t="shared" si="142"/>
        <v>0</v>
      </c>
      <c r="Q965" s="63">
        <f t="shared" si="143"/>
        <v>0</v>
      </c>
      <c r="R965" s="62">
        <f t="shared" si="144"/>
        <v>0</v>
      </c>
      <c r="S965" s="66">
        <f t="shared" si="145"/>
        <v>0</v>
      </c>
      <c r="T965" s="7">
        <f>($I965='Team Results'!$L$4)+0</f>
        <v>0</v>
      </c>
      <c r="U965" s="7">
        <f t="shared" si="146"/>
        <v>0</v>
      </c>
      <c r="V965" s="7">
        <f t="shared" si="147"/>
        <v>0</v>
      </c>
      <c r="W965" s="66">
        <f t="shared" si="148"/>
        <v>0</v>
      </c>
    </row>
    <row r="966" spans="1:23" ht="15">
      <c r="A966" s="5" t="str">
        <f t="shared" si="151"/>
        <v/>
      </c>
      <c r="B966" s="5" t="str">
        <f t="shared" si="152"/>
        <v/>
      </c>
      <c r="C966" s="5">
        <v>24</v>
      </c>
      <c r="D966" s="764"/>
      <c r="F966" s="529"/>
      <c r="G966" s="539">
        <f>IF('Form - Part 1'!$D$35="Yes",1,0)</f>
        <v>0</v>
      </c>
      <c r="H966" s="527">
        <v>18</v>
      </c>
      <c r="I966" s="561"/>
      <c r="J966" s="562"/>
      <c r="K966" s="567"/>
      <c r="L966" s="564"/>
      <c r="M966" s="563"/>
      <c r="N966" s="568"/>
      <c r="O966" s="570"/>
      <c r="P966" s="671">
        <f t="shared" si="142"/>
        <v>0</v>
      </c>
      <c r="Q966" s="63">
        <f t="shared" si="143"/>
        <v>0</v>
      </c>
      <c r="R966" s="62">
        <f t="shared" si="144"/>
        <v>0</v>
      </c>
      <c r="S966" s="66">
        <f t="shared" si="145"/>
        <v>0</v>
      </c>
      <c r="T966" s="7">
        <f>($I966='Team Results'!$L$4)+0</f>
        <v>0</v>
      </c>
      <c r="U966" s="7">
        <f t="shared" si="146"/>
        <v>0</v>
      </c>
      <c r="V966" s="7">
        <f t="shared" si="147"/>
        <v>0</v>
      </c>
      <c r="W966" s="66">
        <f t="shared" si="148"/>
        <v>0</v>
      </c>
    </row>
    <row r="967" spans="1:23" ht="15">
      <c r="A967" s="5" t="str">
        <f t="shared" si="151"/>
        <v/>
      </c>
      <c r="B967" s="5" t="str">
        <f t="shared" si="152"/>
        <v/>
      </c>
      <c r="C967" s="5">
        <v>24</v>
      </c>
      <c r="D967" s="764"/>
      <c r="F967" s="529"/>
      <c r="G967" s="539">
        <f>IF('Form - Part 1'!$D$35="Yes",1,0)</f>
        <v>0</v>
      </c>
      <c r="H967" s="527">
        <v>19</v>
      </c>
      <c r="I967" s="561"/>
      <c r="J967" s="562"/>
      <c r="K967" s="567"/>
      <c r="L967" s="564"/>
      <c r="M967" s="563"/>
      <c r="N967" s="568"/>
      <c r="O967" s="570"/>
      <c r="P967" s="671">
        <f t="shared" ref="P967:P1030" si="153">COUNTA(J967:N967)</f>
        <v>0</v>
      </c>
      <c r="Q967" s="63">
        <f t="shared" ref="Q967:Q1030" si="154">COUNTIF(J967:N967,"Yes")</f>
        <v>0</v>
      </c>
      <c r="R967" s="62">
        <f t="shared" ref="R967:R1030" si="155">IF(Q967 =5, 1,0)</f>
        <v>0</v>
      </c>
      <c r="S967" s="66">
        <f t="shared" ref="S967:S1030" si="156">IF(G967+P967&gt;1,1,0)</f>
        <v>0</v>
      </c>
      <c r="T967" s="7">
        <f>($I967='Team Results'!$L$4)+0</f>
        <v>0</v>
      </c>
      <c r="U967" s="7">
        <f t="shared" ref="U967:U1030" si="157">IF(T967=1,Q967,0)</f>
        <v>0</v>
      </c>
      <c r="V967" s="7">
        <f t="shared" ref="V967:V1030" si="158">IF(T967=1,R967,0)</f>
        <v>0</v>
      </c>
      <c r="W967" s="66">
        <f t="shared" ref="W967:W1030" si="159">IF(T967=1,S967,0)</f>
        <v>0</v>
      </c>
    </row>
    <row r="968" spans="1:23" ht="15">
      <c r="A968" s="5" t="str">
        <f t="shared" si="151"/>
        <v/>
      </c>
      <c r="B968" s="5" t="str">
        <f t="shared" si="152"/>
        <v/>
      </c>
      <c r="C968" s="5">
        <v>24</v>
      </c>
      <c r="D968" s="764"/>
      <c r="F968" s="529"/>
      <c r="G968" s="539">
        <f>IF('Form - Part 1'!$D$35="Yes",1,0)</f>
        <v>0</v>
      </c>
      <c r="H968" s="527">
        <v>20</v>
      </c>
      <c r="I968" s="561"/>
      <c r="J968" s="562"/>
      <c r="K968" s="567"/>
      <c r="L968" s="564"/>
      <c r="M968" s="563"/>
      <c r="N968" s="568"/>
      <c r="O968" s="570"/>
      <c r="P968" s="671">
        <f t="shared" si="153"/>
        <v>0</v>
      </c>
      <c r="Q968" s="63">
        <f t="shared" si="154"/>
        <v>0</v>
      </c>
      <c r="R968" s="62">
        <f t="shared" si="155"/>
        <v>0</v>
      </c>
      <c r="S968" s="66">
        <f t="shared" si="156"/>
        <v>0</v>
      </c>
      <c r="T968" s="7">
        <f>($I968='Team Results'!$L$4)+0</f>
        <v>0</v>
      </c>
      <c r="U968" s="7">
        <f t="shared" si="157"/>
        <v>0</v>
      </c>
      <c r="V968" s="7">
        <f t="shared" si="158"/>
        <v>0</v>
      </c>
      <c r="W968" s="66">
        <f t="shared" si="159"/>
        <v>0</v>
      </c>
    </row>
    <row r="969" spans="1:23" ht="15">
      <c r="A969" s="5" t="str">
        <f t="shared" si="151"/>
        <v/>
      </c>
      <c r="B969" s="5" t="str">
        <f t="shared" si="152"/>
        <v/>
      </c>
      <c r="C969" s="5">
        <v>24</v>
      </c>
      <c r="D969" s="764"/>
      <c r="F969" s="529"/>
      <c r="G969" s="539">
        <f>IF('Form - Part 1'!$D$35="Yes",1,0)</f>
        <v>0</v>
      </c>
      <c r="H969" s="527">
        <v>21</v>
      </c>
      <c r="I969" s="561"/>
      <c r="J969" s="562"/>
      <c r="K969" s="567"/>
      <c r="L969" s="564"/>
      <c r="M969" s="563"/>
      <c r="N969" s="568"/>
      <c r="O969" s="570"/>
      <c r="P969" s="671">
        <f t="shared" si="153"/>
        <v>0</v>
      </c>
      <c r="Q969" s="63">
        <f t="shared" si="154"/>
        <v>0</v>
      </c>
      <c r="R969" s="62">
        <f t="shared" si="155"/>
        <v>0</v>
      </c>
      <c r="S969" s="66">
        <f t="shared" si="156"/>
        <v>0</v>
      </c>
      <c r="T969" s="7">
        <f>($I969='Team Results'!$L$4)+0</f>
        <v>0</v>
      </c>
      <c r="U969" s="7">
        <f t="shared" si="157"/>
        <v>0</v>
      </c>
      <c r="V969" s="7">
        <f t="shared" si="158"/>
        <v>0</v>
      </c>
      <c r="W969" s="66">
        <f t="shared" si="159"/>
        <v>0</v>
      </c>
    </row>
    <row r="970" spans="1:23" ht="15">
      <c r="A970" s="5" t="str">
        <f t="shared" si="151"/>
        <v/>
      </c>
      <c r="B970" s="5" t="str">
        <f t="shared" si="152"/>
        <v/>
      </c>
      <c r="C970" s="5">
        <v>24</v>
      </c>
      <c r="D970" s="764"/>
      <c r="F970" s="529"/>
      <c r="G970" s="539">
        <f>IF('Form - Part 1'!$D$35="Yes",1,0)</f>
        <v>0</v>
      </c>
      <c r="H970" s="527">
        <v>22</v>
      </c>
      <c r="I970" s="561"/>
      <c r="J970" s="562"/>
      <c r="K970" s="567"/>
      <c r="L970" s="564"/>
      <c r="M970" s="563"/>
      <c r="N970" s="568"/>
      <c r="O970" s="570"/>
      <c r="P970" s="671">
        <f t="shared" si="153"/>
        <v>0</v>
      </c>
      <c r="Q970" s="63">
        <f t="shared" si="154"/>
        <v>0</v>
      </c>
      <c r="R970" s="62">
        <f t="shared" si="155"/>
        <v>0</v>
      </c>
      <c r="S970" s="66">
        <f t="shared" si="156"/>
        <v>0</v>
      </c>
      <c r="T970" s="7">
        <f>($I970='Team Results'!$L$4)+0</f>
        <v>0</v>
      </c>
      <c r="U970" s="7">
        <f t="shared" si="157"/>
        <v>0</v>
      </c>
      <c r="V970" s="7">
        <f t="shared" si="158"/>
        <v>0</v>
      </c>
      <c r="W970" s="66">
        <f t="shared" si="159"/>
        <v>0</v>
      </c>
    </row>
    <row r="971" spans="1:23" ht="15">
      <c r="A971" s="5" t="str">
        <f t="shared" si="151"/>
        <v/>
      </c>
      <c r="B971" s="5" t="str">
        <f t="shared" si="152"/>
        <v/>
      </c>
      <c r="C971" s="5">
        <v>24</v>
      </c>
      <c r="D971" s="764"/>
      <c r="F971" s="529"/>
      <c r="G971" s="539">
        <f>IF('Form - Part 1'!$D$35="Yes",1,0)</f>
        <v>0</v>
      </c>
      <c r="H971" s="527">
        <v>23</v>
      </c>
      <c r="I971" s="561"/>
      <c r="J971" s="562"/>
      <c r="K971" s="567"/>
      <c r="L971" s="564"/>
      <c r="M971" s="563"/>
      <c r="N971" s="568"/>
      <c r="O971" s="570"/>
      <c r="P971" s="671">
        <f t="shared" si="153"/>
        <v>0</v>
      </c>
      <c r="Q971" s="63">
        <f t="shared" si="154"/>
        <v>0</v>
      </c>
      <c r="R971" s="62">
        <f t="shared" si="155"/>
        <v>0</v>
      </c>
      <c r="S971" s="66">
        <f t="shared" si="156"/>
        <v>0</v>
      </c>
      <c r="T971" s="7">
        <f>($I971='Team Results'!$L$4)+0</f>
        <v>0</v>
      </c>
      <c r="U971" s="7">
        <f t="shared" si="157"/>
        <v>0</v>
      </c>
      <c r="V971" s="7">
        <f t="shared" si="158"/>
        <v>0</v>
      </c>
      <c r="W971" s="66">
        <f t="shared" si="159"/>
        <v>0</v>
      </c>
    </row>
    <row r="972" spans="1:23" ht="15">
      <c r="A972" s="5" t="str">
        <f t="shared" si="151"/>
        <v/>
      </c>
      <c r="B972" s="5" t="str">
        <f t="shared" si="152"/>
        <v/>
      </c>
      <c r="C972" s="5">
        <v>24</v>
      </c>
      <c r="D972" s="764"/>
      <c r="F972" s="529"/>
      <c r="G972" s="539">
        <f>IF('Form - Part 1'!$D$35="Yes",1,0)</f>
        <v>0</v>
      </c>
      <c r="H972" s="527">
        <v>24</v>
      </c>
      <c r="I972" s="561"/>
      <c r="J972" s="562"/>
      <c r="K972" s="567"/>
      <c r="L972" s="564"/>
      <c r="M972" s="563"/>
      <c r="N972" s="568"/>
      <c r="O972" s="570"/>
      <c r="P972" s="671">
        <f t="shared" si="153"/>
        <v>0</v>
      </c>
      <c r="Q972" s="63">
        <f t="shared" si="154"/>
        <v>0</v>
      </c>
      <c r="R972" s="62">
        <f t="shared" si="155"/>
        <v>0</v>
      </c>
      <c r="S972" s="66">
        <f t="shared" si="156"/>
        <v>0</v>
      </c>
      <c r="T972" s="7">
        <f>($I972='Team Results'!$L$4)+0</f>
        <v>0</v>
      </c>
      <c r="U972" s="7">
        <f t="shared" si="157"/>
        <v>0</v>
      </c>
      <c r="V972" s="7">
        <f t="shared" si="158"/>
        <v>0</v>
      </c>
      <c r="W972" s="66">
        <f t="shared" si="159"/>
        <v>0</v>
      </c>
    </row>
    <row r="973" spans="1:23" ht="15">
      <c r="A973" s="5" t="str">
        <f t="shared" si="151"/>
        <v/>
      </c>
      <c r="B973" s="5" t="str">
        <f t="shared" si="152"/>
        <v/>
      </c>
      <c r="C973" s="5">
        <v>24</v>
      </c>
      <c r="D973" s="764"/>
      <c r="F973" s="529"/>
      <c r="G973" s="539">
        <f>IF('Form - Part 1'!$D$35="Yes",1,0)</f>
        <v>0</v>
      </c>
      <c r="H973" s="527">
        <v>25</v>
      </c>
      <c r="I973" s="561"/>
      <c r="J973" s="562"/>
      <c r="K973" s="567"/>
      <c r="L973" s="564"/>
      <c r="M973" s="563"/>
      <c r="N973" s="568"/>
      <c r="O973" s="570"/>
      <c r="P973" s="671">
        <f t="shared" si="153"/>
        <v>0</v>
      </c>
      <c r="Q973" s="63">
        <f t="shared" si="154"/>
        <v>0</v>
      </c>
      <c r="R973" s="62">
        <f t="shared" si="155"/>
        <v>0</v>
      </c>
      <c r="S973" s="66">
        <f t="shared" si="156"/>
        <v>0</v>
      </c>
      <c r="T973" s="7">
        <f>($I973='Team Results'!$L$4)+0</f>
        <v>0</v>
      </c>
      <c r="U973" s="7">
        <f t="shared" si="157"/>
        <v>0</v>
      </c>
      <c r="V973" s="7">
        <f t="shared" si="158"/>
        <v>0</v>
      </c>
      <c r="W973" s="66">
        <f t="shared" si="159"/>
        <v>0</v>
      </c>
    </row>
    <row r="974" spans="1:23" ht="15">
      <c r="A974" s="5" t="str">
        <f t="shared" si="151"/>
        <v/>
      </c>
      <c r="B974" s="5" t="str">
        <f t="shared" si="152"/>
        <v/>
      </c>
      <c r="C974" s="5">
        <v>24</v>
      </c>
      <c r="D974" s="764"/>
      <c r="F974" s="529"/>
      <c r="G974" s="539">
        <f>IF('Form - Part 1'!$D$35="Yes",1,0)</f>
        <v>0</v>
      </c>
      <c r="H974" s="527">
        <v>26</v>
      </c>
      <c r="I974" s="561"/>
      <c r="J974" s="562"/>
      <c r="K974" s="563"/>
      <c r="L974" s="564"/>
      <c r="M974" s="563"/>
      <c r="N974" s="565"/>
      <c r="O974" s="570"/>
      <c r="P974" s="671">
        <f t="shared" si="153"/>
        <v>0</v>
      </c>
      <c r="Q974" s="63">
        <f t="shared" si="154"/>
        <v>0</v>
      </c>
      <c r="R974" s="62">
        <f t="shared" si="155"/>
        <v>0</v>
      </c>
      <c r="S974" s="66">
        <f t="shared" si="156"/>
        <v>0</v>
      </c>
      <c r="T974" s="7">
        <f>($I974='Team Results'!$L$4)+0</f>
        <v>0</v>
      </c>
      <c r="U974" s="7">
        <f t="shared" si="157"/>
        <v>0</v>
      </c>
      <c r="V974" s="7">
        <f t="shared" si="158"/>
        <v>0</v>
      </c>
      <c r="W974" s="66">
        <f t="shared" si="159"/>
        <v>0</v>
      </c>
    </row>
    <row r="975" spans="1:23" ht="15">
      <c r="A975" s="5" t="str">
        <f t="shared" si="151"/>
        <v/>
      </c>
      <c r="B975" s="5" t="str">
        <f t="shared" si="152"/>
        <v/>
      </c>
      <c r="C975" s="5">
        <v>24</v>
      </c>
      <c r="D975" s="764"/>
      <c r="F975" s="529"/>
      <c r="G975" s="539">
        <f>IF('Form - Part 1'!$D$35="Yes",1,0)</f>
        <v>0</v>
      </c>
      <c r="H975" s="527">
        <v>27</v>
      </c>
      <c r="I975" s="561"/>
      <c r="J975" s="562"/>
      <c r="K975" s="563"/>
      <c r="L975" s="564"/>
      <c r="M975" s="563"/>
      <c r="N975" s="565"/>
      <c r="O975" s="570"/>
      <c r="P975" s="671">
        <f t="shared" si="153"/>
        <v>0</v>
      </c>
      <c r="Q975" s="63">
        <f t="shared" si="154"/>
        <v>0</v>
      </c>
      <c r="R975" s="62">
        <f t="shared" si="155"/>
        <v>0</v>
      </c>
      <c r="S975" s="66">
        <f t="shared" si="156"/>
        <v>0</v>
      </c>
      <c r="T975" s="7">
        <f>($I975='Team Results'!$L$4)+0</f>
        <v>0</v>
      </c>
      <c r="U975" s="7">
        <f t="shared" si="157"/>
        <v>0</v>
      </c>
      <c r="V975" s="7">
        <f t="shared" si="158"/>
        <v>0</v>
      </c>
      <c r="W975" s="66">
        <f t="shared" si="159"/>
        <v>0</v>
      </c>
    </row>
    <row r="976" spans="1:23" ht="15">
      <c r="A976" s="5" t="str">
        <f t="shared" si="151"/>
        <v/>
      </c>
      <c r="B976" s="5" t="str">
        <f t="shared" si="152"/>
        <v/>
      </c>
      <c r="C976" s="5">
        <v>24</v>
      </c>
      <c r="D976" s="764"/>
      <c r="F976" s="529"/>
      <c r="G976" s="539">
        <f>IF('Form - Part 1'!$D$35="Yes",1,0)</f>
        <v>0</v>
      </c>
      <c r="H976" s="527">
        <v>28</v>
      </c>
      <c r="I976" s="561"/>
      <c r="J976" s="562"/>
      <c r="K976" s="563"/>
      <c r="L976" s="564"/>
      <c r="M976" s="563"/>
      <c r="N976" s="565"/>
      <c r="O976" s="570"/>
      <c r="P976" s="671">
        <f t="shared" si="153"/>
        <v>0</v>
      </c>
      <c r="Q976" s="63">
        <f t="shared" si="154"/>
        <v>0</v>
      </c>
      <c r="R976" s="62">
        <f t="shared" si="155"/>
        <v>0</v>
      </c>
      <c r="S976" s="66">
        <f t="shared" si="156"/>
        <v>0</v>
      </c>
      <c r="T976" s="7">
        <f>($I976='Team Results'!$L$4)+0</f>
        <v>0</v>
      </c>
      <c r="U976" s="7">
        <f t="shared" si="157"/>
        <v>0</v>
      </c>
      <c r="V976" s="7">
        <f t="shared" si="158"/>
        <v>0</v>
      </c>
      <c r="W976" s="66">
        <f t="shared" si="159"/>
        <v>0</v>
      </c>
    </row>
    <row r="977" spans="1:52" ht="15">
      <c r="A977" s="5" t="str">
        <f t="shared" si="151"/>
        <v/>
      </c>
      <c r="B977" s="5" t="str">
        <f t="shared" si="152"/>
        <v/>
      </c>
      <c r="C977" s="5">
        <v>24</v>
      </c>
      <c r="D977" s="764"/>
      <c r="F977" s="529"/>
      <c r="G977" s="539">
        <f>IF('Form - Part 1'!$D$35="Yes",1,0)</f>
        <v>0</v>
      </c>
      <c r="H977" s="527">
        <v>29</v>
      </c>
      <c r="I977" s="561"/>
      <c r="J977" s="562"/>
      <c r="K977" s="563"/>
      <c r="L977" s="564"/>
      <c r="M977" s="563"/>
      <c r="N977" s="565"/>
      <c r="O977" s="570"/>
      <c r="P977" s="671">
        <f t="shared" si="153"/>
        <v>0</v>
      </c>
      <c r="Q977" s="63">
        <f t="shared" si="154"/>
        <v>0</v>
      </c>
      <c r="R977" s="62">
        <f t="shared" si="155"/>
        <v>0</v>
      </c>
      <c r="S977" s="66">
        <f t="shared" si="156"/>
        <v>0</v>
      </c>
      <c r="T977" s="7">
        <f>($I977='Team Results'!$L$4)+0</f>
        <v>0</v>
      </c>
      <c r="U977" s="7">
        <f t="shared" si="157"/>
        <v>0</v>
      </c>
      <c r="V977" s="7">
        <f t="shared" si="158"/>
        <v>0</v>
      </c>
      <c r="W977" s="66">
        <f t="shared" si="159"/>
        <v>0</v>
      </c>
    </row>
    <row r="978" spans="1:52" ht="15">
      <c r="A978" s="5" t="str">
        <f t="shared" si="151"/>
        <v/>
      </c>
      <c r="B978" s="5" t="str">
        <f t="shared" si="152"/>
        <v/>
      </c>
      <c r="C978" s="5">
        <v>24</v>
      </c>
      <c r="D978" s="764"/>
      <c r="F978" s="529"/>
      <c r="G978" s="539">
        <f>IF('Form - Part 1'!$D$35="Yes",1,0)</f>
        <v>0</v>
      </c>
      <c r="H978" s="527">
        <v>30</v>
      </c>
      <c r="I978" s="561"/>
      <c r="J978" s="562"/>
      <c r="K978" s="567"/>
      <c r="L978" s="564"/>
      <c r="M978" s="563"/>
      <c r="N978" s="568"/>
      <c r="O978" s="570"/>
      <c r="P978" s="671">
        <f t="shared" si="153"/>
        <v>0</v>
      </c>
      <c r="Q978" s="63">
        <f t="shared" si="154"/>
        <v>0</v>
      </c>
      <c r="R978" s="62">
        <f t="shared" si="155"/>
        <v>0</v>
      </c>
      <c r="S978" s="66">
        <f t="shared" si="156"/>
        <v>0</v>
      </c>
      <c r="T978" s="7">
        <f>($I978='Team Results'!$L$4)+0</f>
        <v>0</v>
      </c>
      <c r="U978" s="7">
        <f t="shared" si="157"/>
        <v>0</v>
      </c>
      <c r="V978" s="7">
        <f t="shared" si="158"/>
        <v>0</v>
      </c>
      <c r="W978" s="66">
        <f t="shared" si="159"/>
        <v>0</v>
      </c>
    </row>
    <row r="979" spans="1:52" ht="15">
      <c r="A979" s="5" t="str">
        <f t="shared" si="151"/>
        <v/>
      </c>
      <c r="B979" s="5" t="str">
        <f t="shared" si="152"/>
        <v/>
      </c>
      <c r="C979" s="5">
        <v>24</v>
      </c>
      <c r="D979" s="764"/>
      <c r="F979" s="529"/>
      <c r="G979" s="539">
        <f>IF('Form - Part 1'!$D$35="Yes",1,0)</f>
        <v>0</v>
      </c>
      <c r="H979" s="527">
        <v>31</v>
      </c>
      <c r="I979" s="561"/>
      <c r="J979" s="562"/>
      <c r="K979" s="567"/>
      <c r="L979" s="564"/>
      <c r="M979" s="563"/>
      <c r="N979" s="568"/>
      <c r="O979" s="570"/>
      <c r="P979" s="671">
        <f t="shared" si="153"/>
        <v>0</v>
      </c>
      <c r="Q979" s="63">
        <f t="shared" si="154"/>
        <v>0</v>
      </c>
      <c r="R979" s="62">
        <f t="shared" si="155"/>
        <v>0</v>
      </c>
      <c r="S979" s="66">
        <f t="shared" si="156"/>
        <v>0</v>
      </c>
      <c r="T979" s="7">
        <f>($I979='Team Results'!$L$4)+0</f>
        <v>0</v>
      </c>
      <c r="U979" s="7">
        <f t="shared" si="157"/>
        <v>0</v>
      </c>
      <c r="V979" s="7">
        <f t="shared" si="158"/>
        <v>0</v>
      </c>
      <c r="W979" s="66">
        <f t="shared" si="159"/>
        <v>0</v>
      </c>
    </row>
    <row r="980" spans="1:52" ht="15">
      <c r="A980" s="5" t="str">
        <f t="shared" si="151"/>
        <v/>
      </c>
      <c r="B980" s="5" t="str">
        <f t="shared" si="152"/>
        <v/>
      </c>
      <c r="C980" s="5">
        <v>24</v>
      </c>
      <c r="D980" s="764"/>
      <c r="F980" s="529"/>
      <c r="G980" s="539">
        <f>IF('Form - Part 1'!$D$35="Yes",1,0)</f>
        <v>0</v>
      </c>
      <c r="H980" s="527">
        <v>32</v>
      </c>
      <c r="I980" s="561"/>
      <c r="J980" s="562"/>
      <c r="K980" s="567"/>
      <c r="L980" s="564"/>
      <c r="M980" s="563"/>
      <c r="N980" s="568"/>
      <c r="O980" s="570"/>
      <c r="P980" s="671">
        <f t="shared" si="153"/>
        <v>0</v>
      </c>
      <c r="Q980" s="63">
        <f t="shared" si="154"/>
        <v>0</v>
      </c>
      <c r="R980" s="62">
        <f t="shared" si="155"/>
        <v>0</v>
      </c>
      <c r="S980" s="66">
        <f t="shared" si="156"/>
        <v>0</v>
      </c>
      <c r="T980" s="7">
        <f>($I980='Team Results'!$L$4)+0</f>
        <v>0</v>
      </c>
      <c r="U980" s="7">
        <f t="shared" si="157"/>
        <v>0</v>
      </c>
      <c r="V980" s="7">
        <f t="shared" si="158"/>
        <v>0</v>
      </c>
      <c r="W980" s="66">
        <f t="shared" si="159"/>
        <v>0</v>
      </c>
    </row>
    <row r="981" spans="1:52" ht="15">
      <c r="A981" s="5" t="str">
        <f t="shared" si="151"/>
        <v/>
      </c>
      <c r="B981" s="5" t="str">
        <f t="shared" si="152"/>
        <v/>
      </c>
      <c r="C981" s="5">
        <v>24</v>
      </c>
      <c r="D981" s="764"/>
      <c r="F981" s="529"/>
      <c r="G981" s="539">
        <f>IF('Form - Part 1'!$D$35="Yes",1,0)</f>
        <v>0</v>
      </c>
      <c r="H981" s="527">
        <v>33</v>
      </c>
      <c r="I981" s="561"/>
      <c r="J981" s="562"/>
      <c r="K981" s="567"/>
      <c r="L981" s="564"/>
      <c r="M981" s="563"/>
      <c r="N981" s="568"/>
      <c r="O981" s="570"/>
      <c r="P981" s="671">
        <f t="shared" si="153"/>
        <v>0</v>
      </c>
      <c r="Q981" s="63">
        <f t="shared" si="154"/>
        <v>0</v>
      </c>
      <c r="R981" s="62">
        <f t="shared" si="155"/>
        <v>0</v>
      </c>
      <c r="S981" s="66">
        <f t="shared" si="156"/>
        <v>0</v>
      </c>
      <c r="T981" s="7">
        <f>($I981='Team Results'!$L$4)+0</f>
        <v>0</v>
      </c>
      <c r="U981" s="7">
        <f t="shared" si="157"/>
        <v>0</v>
      </c>
      <c r="V981" s="7">
        <f t="shared" si="158"/>
        <v>0</v>
      </c>
      <c r="W981" s="66">
        <f t="shared" si="159"/>
        <v>0</v>
      </c>
    </row>
    <row r="982" spans="1:52" ht="15">
      <c r="A982" s="5" t="str">
        <f t="shared" si="151"/>
        <v/>
      </c>
      <c r="B982" s="5" t="str">
        <f t="shared" si="152"/>
        <v/>
      </c>
      <c r="C982" s="5">
        <v>24</v>
      </c>
      <c r="D982" s="764"/>
      <c r="F982" s="529"/>
      <c r="G982" s="539">
        <f>IF('Form - Part 1'!$D$35="Yes",1,0)</f>
        <v>0</v>
      </c>
      <c r="H982" s="527">
        <v>34</v>
      </c>
      <c r="I982" s="561"/>
      <c r="J982" s="562"/>
      <c r="K982" s="567"/>
      <c r="L982" s="564"/>
      <c r="M982" s="563"/>
      <c r="N982" s="568"/>
      <c r="O982" s="570"/>
      <c r="P982" s="671">
        <f t="shared" si="153"/>
        <v>0</v>
      </c>
      <c r="Q982" s="63">
        <f t="shared" si="154"/>
        <v>0</v>
      </c>
      <c r="R982" s="62">
        <f t="shared" si="155"/>
        <v>0</v>
      </c>
      <c r="S982" s="66">
        <f t="shared" si="156"/>
        <v>0</v>
      </c>
      <c r="T982" s="7">
        <f>($I982='Team Results'!$L$4)+0</f>
        <v>0</v>
      </c>
      <c r="U982" s="7">
        <f t="shared" si="157"/>
        <v>0</v>
      </c>
      <c r="V982" s="7">
        <f t="shared" si="158"/>
        <v>0</v>
      </c>
      <c r="W982" s="66">
        <f t="shared" si="159"/>
        <v>0</v>
      </c>
    </row>
    <row r="983" spans="1:52" ht="15">
      <c r="A983" s="5" t="str">
        <f t="shared" si="151"/>
        <v/>
      </c>
      <c r="B983" s="5" t="str">
        <f t="shared" si="152"/>
        <v/>
      </c>
      <c r="C983" s="5">
        <v>24</v>
      </c>
      <c r="D983" s="764"/>
      <c r="F983" s="529"/>
      <c r="G983" s="539">
        <f>IF('Form - Part 1'!$D$35="Yes",1,0)</f>
        <v>0</v>
      </c>
      <c r="H983" s="527">
        <v>35</v>
      </c>
      <c r="I983" s="561"/>
      <c r="J983" s="562"/>
      <c r="K983" s="567"/>
      <c r="L983" s="564"/>
      <c r="M983" s="563"/>
      <c r="N983" s="568"/>
      <c r="O983" s="570"/>
      <c r="P983" s="671">
        <f t="shared" si="153"/>
        <v>0</v>
      </c>
      <c r="Q983" s="63">
        <f t="shared" si="154"/>
        <v>0</v>
      </c>
      <c r="R983" s="62">
        <f t="shared" si="155"/>
        <v>0</v>
      </c>
      <c r="S983" s="66">
        <f t="shared" si="156"/>
        <v>0</v>
      </c>
      <c r="T983" s="7">
        <f>($I983='Team Results'!$L$4)+0</f>
        <v>0</v>
      </c>
      <c r="U983" s="7">
        <f t="shared" si="157"/>
        <v>0</v>
      </c>
      <c r="V983" s="7">
        <f t="shared" si="158"/>
        <v>0</v>
      </c>
      <c r="W983" s="66">
        <f t="shared" si="159"/>
        <v>0</v>
      </c>
    </row>
    <row r="984" spans="1:52" ht="15">
      <c r="A984" s="5" t="str">
        <f t="shared" si="151"/>
        <v/>
      </c>
      <c r="B984" s="5" t="str">
        <f t="shared" si="152"/>
        <v/>
      </c>
      <c r="C984" s="5">
        <v>24</v>
      </c>
      <c r="D984" s="764"/>
      <c r="F984" s="529"/>
      <c r="G984" s="539">
        <f>IF('Form - Part 1'!$D$35="Yes",1,0)</f>
        <v>0</v>
      </c>
      <c r="H984" s="527">
        <v>36</v>
      </c>
      <c r="I984" s="561"/>
      <c r="J984" s="562"/>
      <c r="K984" s="567"/>
      <c r="L984" s="564"/>
      <c r="M984" s="563"/>
      <c r="N984" s="568"/>
      <c r="O984" s="570"/>
      <c r="P984" s="671">
        <f t="shared" si="153"/>
        <v>0</v>
      </c>
      <c r="Q984" s="63">
        <f t="shared" si="154"/>
        <v>0</v>
      </c>
      <c r="R984" s="62">
        <f t="shared" si="155"/>
        <v>0</v>
      </c>
      <c r="S984" s="66">
        <f t="shared" si="156"/>
        <v>0</v>
      </c>
      <c r="T984" s="7">
        <f>($I984='Team Results'!$L$4)+0</f>
        <v>0</v>
      </c>
      <c r="U984" s="7">
        <f t="shared" si="157"/>
        <v>0</v>
      </c>
      <c r="V984" s="7">
        <f t="shared" si="158"/>
        <v>0</v>
      </c>
      <c r="W984" s="66">
        <f t="shared" si="159"/>
        <v>0</v>
      </c>
    </row>
    <row r="985" spans="1:52" ht="15">
      <c r="A985" s="5" t="str">
        <f t="shared" si="151"/>
        <v/>
      </c>
      <c r="B985" s="5" t="str">
        <f t="shared" si="152"/>
        <v/>
      </c>
      <c r="C985" s="5">
        <v>24</v>
      </c>
      <c r="D985" s="764"/>
      <c r="F985" s="529"/>
      <c r="G985" s="539">
        <f>IF('Form - Part 1'!$D$35="Yes",1,0)</f>
        <v>0</v>
      </c>
      <c r="H985" s="527">
        <v>37</v>
      </c>
      <c r="I985" s="561"/>
      <c r="J985" s="562"/>
      <c r="K985" s="567"/>
      <c r="L985" s="564"/>
      <c r="M985" s="563"/>
      <c r="N985" s="568"/>
      <c r="O985" s="570"/>
      <c r="P985" s="671">
        <f t="shared" si="153"/>
        <v>0</v>
      </c>
      <c r="Q985" s="63">
        <f t="shared" si="154"/>
        <v>0</v>
      </c>
      <c r="R985" s="62">
        <f t="shared" si="155"/>
        <v>0</v>
      </c>
      <c r="S985" s="66">
        <f t="shared" si="156"/>
        <v>0</v>
      </c>
      <c r="T985" s="7">
        <f>($I985='Team Results'!$L$4)+0</f>
        <v>0</v>
      </c>
      <c r="U985" s="7">
        <f t="shared" si="157"/>
        <v>0</v>
      </c>
      <c r="V985" s="7">
        <f t="shared" si="158"/>
        <v>0</v>
      </c>
      <c r="W985" s="66">
        <f t="shared" si="159"/>
        <v>0</v>
      </c>
    </row>
    <row r="986" spans="1:52" ht="15">
      <c r="A986" s="5" t="str">
        <f t="shared" si="151"/>
        <v/>
      </c>
      <c r="B986" s="5" t="str">
        <f t="shared" si="152"/>
        <v/>
      </c>
      <c r="C986" s="5">
        <v>24</v>
      </c>
      <c r="D986" s="764"/>
      <c r="F986" s="529"/>
      <c r="G986" s="539">
        <f>IF('Form - Part 1'!$D$35="Yes",1,0)</f>
        <v>0</v>
      </c>
      <c r="H986" s="527">
        <v>38</v>
      </c>
      <c r="I986" s="561"/>
      <c r="J986" s="562"/>
      <c r="K986" s="567"/>
      <c r="L986" s="564"/>
      <c r="M986" s="563"/>
      <c r="N986" s="568"/>
      <c r="O986" s="570"/>
      <c r="P986" s="671">
        <f t="shared" si="153"/>
        <v>0</v>
      </c>
      <c r="Q986" s="63">
        <f t="shared" si="154"/>
        <v>0</v>
      </c>
      <c r="R986" s="62">
        <f t="shared" si="155"/>
        <v>0</v>
      </c>
      <c r="S986" s="66">
        <f t="shared" si="156"/>
        <v>0</v>
      </c>
      <c r="T986" s="7">
        <f>($I986='Team Results'!$L$4)+0</f>
        <v>0</v>
      </c>
      <c r="U986" s="7">
        <f t="shared" si="157"/>
        <v>0</v>
      </c>
      <c r="V986" s="7">
        <f t="shared" si="158"/>
        <v>0</v>
      </c>
      <c r="W986" s="66">
        <f t="shared" si="159"/>
        <v>0</v>
      </c>
    </row>
    <row r="987" spans="1:52" ht="15">
      <c r="A987" s="5" t="str">
        <f t="shared" si="151"/>
        <v/>
      </c>
      <c r="B987" s="5" t="str">
        <f t="shared" si="152"/>
        <v/>
      </c>
      <c r="C987" s="5">
        <v>24</v>
      </c>
      <c r="D987" s="764"/>
      <c r="F987" s="529"/>
      <c r="G987" s="539">
        <f>IF('Form - Part 1'!$D$35="Yes",1,0)</f>
        <v>0</v>
      </c>
      <c r="H987" s="527">
        <v>39</v>
      </c>
      <c r="I987" s="561"/>
      <c r="J987" s="562"/>
      <c r="K987" s="563"/>
      <c r="L987" s="564"/>
      <c r="M987" s="563"/>
      <c r="N987" s="565"/>
      <c r="O987" s="570"/>
      <c r="P987" s="671">
        <f t="shared" si="153"/>
        <v>0</v>
      </c>
      <c r="Q987" s="63">
        <f t="shared" si="154"/>
        <v>0</v>
      </c>
      <c r="R987" s="62">
        <f t="shared" si="155"/>
        <v>0</v>
      </c>
      <c r="S987" s="66">
        <f t="shared" si="156"/>
        <v>0</v>
      </c>
      <c r="T987" s="7">
        <f>($I987='Team Results'!$L$4)+0</f>
        <v>0</v>
      </c>
      <c r="U987" s="7">
        <f t="shared" si="157"/>
        <v>0</v>
      </c>
      <c r="V987" s="7">
        <f t="shared" si="158"/>
        <v>0</v>
      </c>
      <c r="W987" s="66">
        <f t="shared" si="159"/>
        <v>0</v>
      </c>
    </row>
    <row r="988" spans="1:52" s="5" customFormat="1" ht="15">
      <c r="A988" s="5" t="str">
        <f t="shared" si="151"/>
        <v/>
      </c>
      <c r="B988" s="5" t="str">
        <f t="shared" si="152"/>
        <v/>
      </c>
      <c r="C988" s="5">
        <v>24</v>
      </c>
      <c r="D988" s="765"/>
      <c r="E988" s="536"/>
      <c r="F988" s="529"/>
      <c r="G988" s="539">
        <f>IF('Form - Part 1'!$D$35="Yes",1,0)</f>
        <v>0</v>
      </c>
      <c r="H988" s="537">
        <v>40</v>
      </c>
      <c r="I988" s="579"/>
      <c r="J988" s="580"/>
      <c r="K988" s="583"/>
      <c r="L988" s="582"/>
      <c r="M988" s="583"/>
      <c r="N988" s="584"/>
      <c r="O988" s="585"/>
      <c r="P988" s="671">
        <f t="shared" si="153"/>
        <v>0</v>
      </c>
      <c r="Q988" s="63">
        <f t="shared" si="154"/>
        <v>0</v>
      </c>
      <c r="R988" s="62">
        <f t="shared" si="155"/>
        <v>0</v>
      </c>
      <c r="S988" s="66">
        <f t="shared" si="156"/>
        <v>0</v>
      </c>
      <c r="T988" s="7">
        <f>($I988='Team Results'!$L$4)+0</f>
        <v>0</v>
      </c>
      <c r="U988" s="7">
        <f t="shared" si="157"/>
        <v>0</v>
      </c>
      <c r="V988" s="7">
        <f t="shared" si="158"/>
        <v>0</v>
      </c>
      <c r="W988" s="66">
        <f t="shared" si="159"/>
        <v>0</v>
      </c>
      <c r="X988" s="62"/>
      <c r="Y988" s="62"/>
      <c r="Z988" s="62"/>
      <c r="AA988" s="62"/>
      <c r="AB988" s="62"/>
      <c r="AC988" s="62"/>
      <c r="AD988" s="62"/>
      <c r="AE988" s="62"/>
      <c r="AF988" s="62"/>
      <c r="AG988" s="62"/>
      <c r="AH988" s="62"/>
      <c r="AI988" s="62"/>
      <c r="AJ988" s="62"/>
      <c r="AK988" s="62"/>
      <c r="AL988" s="62"/>
      <c r="AM988" s="62"/>
      <c r="AN988" s="62"/>
      <c r="AO988" s="62"/>
      <c r="AP988" s="62"/>
      <c r="AQ988" s="62"/>
      <c r="AR988" s="62"/>
      <c r="AS988" s="62"/>
      <c r="AT988" s="62"/>
      <c r="AU988" s="62"/>
      <c r="AV988" s="62"/>
      <c r="AW988" s="62"/>
      <c r="AX988" s="62"/>
      <c r="AY988" s="62"/>
      <c r="AZ988" s="62"/>
    </row>
    <row r="989" spans="1:52" s="241" customFormat="1">
      <c r="D989" s="298"/>
      <c r="E989" s="299"/>
      <c r="F989" s="300"/>
      <c r="G989" s="300"/>
      <c r="I989" s="242"/>
      <c r="J989" s="242"/>
      <c r="K989" s="242"/>
      <c r="L989" s="242"/>
      <c r="M989" s="242"/>
      <c r="N989" s="242"/>
      <c r="O989" s="243"/>
      <c r="P989" s="671">
        <f t="shared" si="153"/>
        <v>0</v>
      </c>
      <c r="Q989" s="63">
        <f t="shared" si="154"/>
        <v>0</v>
      </c>
      <c r="R989" s="62">
        <f t="shared" si="155"/>
        <v>0</v>
      </c>
      <c r="S989" s="66">
        <f t="shared" si="156"/>
        <v>0</v>
      </c>
      <c r="T989" s="7">
        <f>($I989='Team Results'!$L$4)+0</f>
        <v>0</v>
      </c>
      <c r="U989" s="7">
        <f t="shared" si="157"/>
        <v>0</v>
      </c>
      <c r="V989" s="7">
        <f t="shared" si="158"/>
        <v>0</v>
      </c>
      <c r="W989" s="66">
        <f t="shared" si="159"/>
        <v>0</v>
      </c>
    </row>
    <row r="990" spans="1:52" ht="15">
      <c r="A990" s="5" t="str">
        <f>IF(ISERROR(MONTH($E$990)),"",MONTH($E$990))</f>
        <v/>
      </c>
      <c r="B990" s="5" t="str">
        <f>IF(ISERROR(WEEKNUM($E$990)),"",WEEKNUM($E$990))</f>
        <v/>
      </c>
      <c r="C990" s="5">
        <v>25</v>
      </c>
      <c r="D990" s="763">
        <v>25</v>
      </c>
      <c r="E990" s="538" t="str">
        <f>IF(ISBLANK('Form - Part 1'!B36),"",'Form - Part 1'!B36)</f>
        <v/>
      </c>
      <c r="F990" s="539" t="str">
        <f>IF(ISBLANK('Form - Part 1'!C36),"0",'Form - Part 1'!C36)</f>
        <v>0</v>
      </c>
      <c r="G990" s="539">
        <f>IF('Form - Part 1'!$D$36="Yes",1,0)</f>
        <v>0</v>
      </c>
      <c r="H990" s="527">
        <v>1</v>
      </c>
      <c r="I990" s="561"/>
      <c r="J990" s="562"/>
      <c r="K990" s="563"/>
      <c r="L990" s="564"/>
      <c r="M990" s="563"/>
      <c r="N990" s="565"/>
      <c r="O990" s="570"/>
      <c r="P990" s="671">
        <f t="shared" si="153"/>
        <v>0</v>
      </c>
      <c r="Q990" s="63">
        <f t="shared" si="154"/>
        <v>0</v>
      </c>
      <c r="R990" s="62">
        <f t="shared" si="155"/>
        <v>0</v>
      </c>
      <c r="S990" s="66">
        <f t="shared" si="156"/>
        <v>0</v>
      </c>
      <c r="T990" s="7">
        <f>($I990='Team Results'!$L$4)+0</f>
        <v>0</v>
      </c>
      <c r="U990" s="7">
        <f t="shared" si="157"/>
        <v>0</v>
      </c>
      <c r="V990" s="7">
        <f t="shared" si="158"/>
        <v>0</v>
      </c>
      <c r="W990" s="66">
        <f t="shared" si="159"/>
        <v>0</v>
      </c>
    </row>
    <row r="991" spans="1:52" ht="15">
      <c r="A991" s="5" t="str">
        <f t="shared" ref="A991:A1029" si="160">IF(ISERROR(MONTH($E$990)),"",MONTH($E$990))</f>
        <v/>
      </c>
      <c r="B991" s="5" t="str">
        <f t="shared" ref="B991:B1029" si="161">IF(ISERROR(WEEKNUM($E$990)),"",WEEKNUM($E$990))</f>
        <v/>
      </c>
      <c r="C991" s="5">
        <v>25</v>
      </c>
      <c r="D991" s="764"/>
      <c r="F991" s="529"/>
      <c r="G991" s="539">
        <f>IF('Form - Part 1'!$D$36="Yes",1,0)</f>
        <v>0</v>
      </c>
      <c r="H991" s="527">
        <v>2</v>
      </c>
      <c r="I991" s="561"/>
      <c r="J991" s="562"/>
      <c r="K991" s="567"/>
      <c r="L991" s="564"/>
      <c r="M991" s="563"/>
      <c r="N991" s="568"/>
      <c r="O991" s="570"/>
      <c r="P991" s="671">
        <f t="shared" si="153"/>
        <v>0</v>
      </c>
      <c r="Q991" s="63">
        <f t="shared" si="154"/>
        <v>0</v>
      </c>
      <c r="R991" s="62">
        <f t="shared" si="155"/>
        <v>0</v>
      </c>
      <c r="S991" s="66">
        <f t="shared" si="156"/>
        <v>0</v>
      </c>
      <c r="T991" s="7">
        <f>($I991='Team Results'!$L$4)+0</f>
        <v>0</v>
      </c>
      <c r="U991" s="7">
        <f t="shared" si="157"/>
        <v>0</v>
      </c>
      <c r="V991" s="7">
        <f t="shared" si="158"/>
        <v>0</v>
      </c>
      <c r="W991" s="66">
        <f t="shared" si="159"/>
        <v>0</v>
      </c>
    </row>
    <row r="992" spans="1:52" ht="15">
      <c r="A992" s="5" t="str">
        <f t="shared" si="160"/>
        <v/>
      </c>
      <c r="B992" s="5" t="str">
        <f t="shared" si="161"/>
        <v/>
      </c>
      <c r="C992" s="5">
        <v>25</v>
      </c>
      <c r="D992" s="764"/>
      <c r="F992" s="529"/>
      <c r="G992" s="539">
        <f>IF('Form - Part 1'!$D$36="Yes",1,0)</f>
        <v>0</v>
      </c>
      <c r="H992" s="527">
        <v>3</v>
      </c>
      <c r="I992" s="561"/>
      <c r="J992" s="562"/>
      <c r="K992" s="567"/>
      <c r="L992" s="564"/>
      <c r="M992" s="563"/>
      <c r="N992" s="568"/>
      <c r="O992" s="570"/>
      <c r="P992" s="671">
        <f t="shared" si="153"/>
        <v>0</v>
      </c>
      <c r="Q992" s="63">
        <f t="shared" si="154"/>
        <v>0</v>
      </c>
      <c r="R992" s="62">
        <f t="shared" si="155"/>
        <v>0</v>
      </c>
      <c r="S992" s="66">
        <f t="shared" si="156"/>
        <v>0</v>
      </c>
      <c r="T992" s="7">
        <f>($I992='Team Results'!$L$4)+0</f>
        <v>0</v>
      </c>
      <c r="U992" s="7">
        <f t="shared" si="157"/>
        <v>0</v>
      </c>
      <c r="V992" s="7">
        <f t="shared" si="158"/>
        <v>0</v>
      </c>
      <c r="W992" s="66">
        <f t="shared" si="159"/>
        <v>0</v>
      </c>
    </row>
    <row r="993" spans="1:23" ht="15">
      <c r="A993" s="5" t="str">
        <f t="shared" si="160"/>
        <v/>
      </c>
      <c r="B993" s="5" t="str">
        <f t="shared" si="161"/>
        <v/>
      </c>
      <c r="C993" s="5">
        <v>25</v>
      </c>
      <c r="D993" s="764"/>
      <c r="F993" s="529"/>
      <c r="G993" s="539">
        <f>IF('Form - Part 1'!$D$36="Yes",1,0)</f>
        <v>0</v>
      </c>
      <c r="H993" s="527">
        <v>4</v>
      </c>
      <c r="I993" s="561"/>
      <c r="J993" s="562"/>
      <c r="K993" s="563"/>
      <c r="L993" s="564"/>
      <c r="M993" s="563"/>
      <c r="N993" s="565"/>
      <c r="O993" s="570"/>
      <c r="P993" s="671">
        <f t="shared" si="153"/>
        <v>0</v>
      </c>
      <c r="Q993" s="63">
        <f t="shared" si="154"/>
        <v>0</v>
      </c>
      <c r="R993" s="62">
        <f t="shared" si="155"/>
        <v>0</v>
      </c>
      <c r="S993" s="66">
        <f t="shared" si="156"/>
        <v>0</v>
      </c>
      <c r="T993" s="7">
        <f>($I993='Team Results'!$L$4)+0</f>
        <v>0</v>
      </c>
      <c r="U993" s="7">
        <f t="shared" si="157"/>
        <v>0</v>
      </c>
      <c r="V993" s="7">
        <f t="shared" si="158"/>
        <v>0</v>
      </c>
      <c r="W993" s="66">
        <f t="shared" si="159"/>
        <v>0</v>
      </c>
    </row>
    <row r="994" spans="1:23" ht="15">
      <c r="A994" s="5" t="str">
        <f t="shared" si="160"/>
        <v/>
      </c>
      <c r="B994" s="5" t="str">
        <f t="shared" si="161"/>
        <v/>
      </c>
      <c r="C994" s="5">
        <v>25</v>
      </c>
      <c r="D994" s="764"/>
      <c r="F994" s="529"/>
      <c r="G994" s="539">
        <f>IF('Form - Part 1'!$D$36="Yes",1,0)</f>
        <v>0</v>
      </c>
      <c r="H994" s="527">
        <v>5</v>
      </c>
      <c r="I994" s="561"/>
      <c r="J994" s="562"/>
      <c r="K994" s="563"/>
      <c r="L994" s="564"/>
      <c r="M994" s="563"/>
      <c r="N994" s="565"/>
      <c r="O994" s="570"/>
      <c r="P994" s="671">
        <f t="shared" si="153"/>
        <v>0</v>
      </c>
      <c r="Q994" s="63">
        <f t="shared" si="154"/>
        <v>0</v>
      </c>
      <c r="R994" s="62">
        <f t="shared" si="155"/>
        <v>0</v>
      </c>
      <c r="S994" s="66">
        <f t="shared" si="156"/>
        <v>0</v>
      </c>
      <c r="T994" s="7">
        <f>($I994='Team Results'!$L$4)+0</f>
        <v>0</v>
      </c>
      <c r="U994" s="7">
        <f t="shared" si="157"/>
        <v>0</v>
      </c>
      <c r="V994" s="7">
        <f t="shared" si="158"/>
        <v>0</v>
      </c>
      <c r="W994" s="66">
        <f t="shared" si="159"/>
        <v>0</v>
      </c>
    </row>
    <row r="995" spans="1:23" ht="15">
      <c r="A995" s="5" t="str">
        <f t="shared" si="160"/>
        <v/>
      </c>
      <c r="B995" s="5" t="str">
        <f t="shared" si="161"/>
        <v/>
      </c>
      <c r="C995" s="5">
        <v>25</v>
      </c>
      <c r="D995" s="764"/>
      <c r="F995" s="529"/>
      <c r="G995" s="539">
        <f>IF('Form - Part 1'!$D$36="Yes",1,0)</f>
        <v>0</v>
      </c>
      <c r="H995" s="527">
        <v>6</v>
      </c>
      <c r="I995" s="561"/>
      <c r="J995" s="562"/>
      <c r="K995" s="563"/>
      <c r="L995" s="564"/>
      <c r="M995" s="563"/>
      <c r="N995" s="565"/>
      <c r="O995" s="570"/>
      <c r="P995" s="671">
        <f t="shared" si="153"/>
        <v>0</v>
      </c>
      <c r="Q995" s="63">
        <f t="shared" si="154"/>
        <v>0</v>
      </c>
      <c r="R995" s="62">
        <f t="shared" si="155"/>
        <v>0</v>
      </c>
      <c r="S995" s="66">
        <f t="shared" si="156"/>
        <v>0</v>
      </c>
      <c r="T995" s="7">
        <f>($I995='Team Results'!$L$4)+0</f>
        <v>0</v>
      </c>
      <c r="U995" s="7">
        <f t="shared" si="157"/>
        <v>0</v>
      </c>
      <c r="V995" s="7">
        <f t="shared" si="158"/>
        <v>0</v>
      </c>
      <c r="W995" s="66">
        <f t="shared" si="159"/>
        <v>0</v>
      </c>
    </row>
    <row r="996" spans="1:23" ht="15">
      <c r="A996" s="5" t="str">
        <f t="shared" si="160"/>
        <v/>
      </c>
      <c r="B996" s="5" t="str">
        <f t="shared" si="161"/>
        <v/>
      </c>
      <c r="C996" s="5">
        <v>25</v>
      </c>
      <c r="D996" s="764"/>
      <c r="F996" s="529"/>
      <c r="G996" s="539">
        <f>IF('Form - Part 1'!$D$36="Yes",1,0)</f>
        <v>0</v>
      </c>
      <c r="H996" s="527">
        <v>7</v>
      </c>
      <c r="I996" s="561"/>
      <c r="J996" s="562"/>
      <c r="K996" s="567"/>
      <c r="L996" s="564"/>
      <c r="M996" s="563"/>
      <c r="N996" s="568"/>
      <c r="O996" s="570"/>
      <c r="P996" s="671">
        <f t="shared" si="153"/>
        <v>0</v>
      </c>
      <c r="Q996" s="63">
        <f t="shared" si="154"/>
        <v>0</v>
      </c>
      <c r="R996" s="62">
        <f t="shared" si="155"/>
        <v>0</v>
      </c>
      <c r="S996" s="66">
        <f t="shared" si="156"/>
        <v>0</v>
      </c>
      <c r="T996" s="7">
        <f>($I996='Team Results'!$L$4)+0</f>
        <v>0</v>
      </c>
      <c r="U996" s="7">
        <f t="shared" si="157"/>
        <v>0</v>
      </c>
      <c r="V996" s="7">
        <f t="shared" si="158"/>
        <v>0</v>
      </c>
      <c r="W996" s="66">
        <f t="shared" si="159"/>
        <v>0</v>
      </c>
    </row>
    <row r="997" spans="1:23" ht="15">
      <c r="A997" s="5" t="str">
        <f t="shared" si="160"/>
        <v/>
      </c>
      <c r="B997" s="5" t="str">
        <f t="shared" si="161"/>
        <v/>
      </c>
      <c r="C997" s="5">
        <v>25</v>
      </c>
      <c r="D997" s="764"/>
      <c r="F997" s="529"/>
      <c r="G997" s="539">
        <f>IF('Form - Part 1'!$D$36="Yes",1,0)</f>
        <v>0</v>
      </c>
      <c r="H997" s="527">
        <v>8</v>
      </c>
      <c r="I997" s="561"/>
      <c r="J997" s="562"/>
      <c r="K997" s="567"/>
      <c r="L997" s="564"/>
      <c r="M997" s="563"/>
      <c r="N997" s="568"/>
      <c r="O997" s="570"/>
      <c r="P997" s="671">
        <f t="shared" si="153"/>
        <v>0</v>
      </c>
      <c r="Q997" s="63">
        <f t="shared" si="154"/>
        <v>0</v>
      </c>
      <c r="R997" s="62">
        <f t="shared" si="155"/>
        <v>0</v>
      </c>
      <c r="S997" s="66">
        <f t="shared" si="156"/>
        <v>0</v>
      </c>
      <c r="T997" s="7">
        <f>($I997='Team Results'!$L$4)+0</f>
        <v>0</v>
      </c>
      <c r="U997" s="7">
        <f t="shared" si="157"/>
        <v>0</v>
      </c>
      <c r="V997" s="7">
        <f t="shared" si="158"/>
        <v>0</v>
      </c>
      <c r="W997" s="66">
        <f t="shared" si="159"/>
        <v>0</v>
      </c>
    </row>
    <row r="998" spans="1:23" ht="15">
      <c r="A998" s="5" t="str">
        <f t="shared" si="160"/>
        <v/>
      </c>
      <c r="B998" s="5" t="str">
        <f t="shared" si="161"/>
        <v/>
      </c>
      <c r="C998" s="5">
        <v>25</v>
      </c>
      <c r="D998" s="764"/>
      <c r="F998" s="529"/>
      <c r="G998" s="539">
        <f>IF('Form - Part 1'!$D$36="Yes",1,0)</f>
        <v>0</v>
      </c>
      <c r="H998" s="527">
        <v>9</v>
      </c>
      <c r="I998" s="561"/>
      <c r="J998" s="562"/>
      <c r="K998" s="563"/>
      <c r="L998" s="564"/>
      <c r="M998" s="563"/>
      <c r="N998" s="565"/>
      <c r="O998" s="570"/>
      <c r="P998" s="671">
        <f t="shared" si="153"/>
        <v>0</v>
      </c>
      <c r="Q998" s="63">
        <f t="shared" si="154"/>
        <v>0</v>
      </c>
      <c r="R998" s="62">
        <f t="shared" si="155"/>
        <v>0</v>
      </c>
      <c r="S998" s="66">
        <f t="shared" si="156"/>
        <v>0</v>
      </c>
      <c r="T998" s="7">
        <f>($I998='Team Results'!$L$4)+0</f>
        <v>0</v>
      </c>
      <c r="U998" s="7">
        <f t="shared" si="157"/>
        <v>0</v>
      </c>
      <c r="V998" s="7">
        <f t="shared" si="158"/>
        <v>0</v>
      </c>
      <c r="W998" s="66">
        <f t="shared" si="159"/>
        <v>0</v>
      </c>
    </row>
    <row r="999" spans="1:23" ht="15">
      <c r="A999" s="5" t="str">
        <f t="shared" si="160"/>
        <v/>
      </c>
      <c r="B999" s="5" t="str">
        <f t="shared" si="161"/>
        <v/>
      </c>
      <c r="C999" s="5">
        <v>25</v>
      </c>
      <c r="D999" s="764"/>
      <c r="F999" s="529"/>
      <c r="G999" s="539">
        <f>IF('Form - Part 1'!$D$36="Yes",1,0)</f>
        <v>0</v>
      </c>
      <c r="H999" s="527">
        <v>10</v>
      </c>
      <c r="I999" s="561"/>
      <c r="J999" s="562"/>
      <c r="K999" s="567"/>
      <c r="L999" s="564"/>
      <c r="M999" s="563"/>
      <c r="N999" s="568"/>
      <c r="O999" s="570"/>
      <c r="P999" s="671">
        <f t="shared" si="153"/>
        <v>0</v>
      </c>
      <c r="Q999" s="63">
        <f t="shared" si="154"/>
        <v>0</v>
      </c>
      <c r="R999" s="62">
        <f t="shared" si="155"/>
        <v>0</v>
      </c>
      <c r="S999" s="66">
        <f t="shared" si="156"/>
        <v>0</v>
      </c>
      <c r="T999" s="7">
        <f>($I999='Team Results'!$L$4)+0</f>
        <v>0</v>
      </c>
      <c r="U999" s="7">
        <f t="shared" si="157"/>
        <v>0</v>
      </c>
      <c r="V999" s="7">
        <f t="shared" si="158"/>
        <v>0</v>
      </c>
      <c r="W999" s="66">
        <f t="shared" si="159"/>
        <v>0</v>
      </c>
    </row>
    <row r="1000" spans="1:23" ht="15">
      <c r="A1000" s="5" t="str">
        <f t="shared" si="160"/>
        <v/>
      </c>
      <c r="B1000" s="5" t="str">
        <f t="shared" si="161"/>
        <v/>
      </c>
      <c r="C1000" s="5">
        <v>25</v>
      </c>
      <c r="D1000" s="764"/>
      <c r="F1000" s="529"/>
      <c r="G1000" s="539">
        <f>IF('Form - Part 1'!$D$36="Yes",1,0)</f>
        <v>0</v>
      </c>
      <c r="H1000" s="527">
        <v>11</v>
      </c>
      <c r="I1000" s="561"/>
      <c r="J1000" s="562"/>
      <c r="K1000" s="563"/>
      <c r="L1000" s="564"/>
      <c r="M1000" s="563"/>
      <c r="N1000" s="565"/>
      <c r="O1000" s="570"/>
      <c r="P1000" s="671">
        <f t="shared" si="153"/>
        <v>0</v>
      </c>
      <c r="Q1000" s="63">
        <f t="shared" si="154"/>
        <v>0</v>
      </c>
      <c r="R1000" s="62">
        <f t="shared" si="155"/>
        <v>0</v>
      </c>
      <c r="S1000" s="66">
        <f t="shared" si="156"/>
        <v>0</v>
      </c>
      <c r="T1000" s="7">
        <f>($I1000='Team Results'!$L$4)+0</f>
        <v>0</v>
      </c>
      <c r="U1000" s="7">
        <f t="shared" si="157"/>
        <v>0</v>
      </c>
      <c r="V1000" s="7">
        <f t="shared" si="158"/>
        <v>0</v>
      </c>
      <c r="W1000" s="66">
        <f t="shared" si="159"/>
        <v>0</v>
      </c>
    </row>
    <row r="1001" spans="1:23" ht="15">
      <c r="A1001" s="5" t="str">
        <f t="shared" si="160"/>
        <v/>
      </c>
      <c r="B1001" s="5" t="str">
        <f t="shared" si="161"/>
        <v/>
      </c>
      <c r="C1001" s="5">
        <v>25</v>
      </c>
      <c r="D1001" s="764"/>
      <c r="F1001" s="529"/>
      <c r="G1001" s="539">
        <f>IF('Form - Part 1'!$D$36="Yes",1,0)</f>
        <v>0</v>
      </c>
      <c r="H1001" s="527">
        <v>12</v>
      </c>
      <c r="I1001" s="561"/>
      <c r="J1001" s="562"/>
      <c r="K1001" s="567"/>
      <c r="L1001" s="564"/>
      <c r="M1001" s="563"/>
      <c r="N1001" s="568"/>
      <c r="O1001" s="570"/>
      <c r="P1001" s="671">
        <f t="shared" si="153"/>
        <v>0</v>
      </c>
      <c r="Q1001" s="63">
        <f t="shared" si="154"/>
        <v>0</v>
      </c>
      <c r="R1001" s="62">
        <f t="shared" si="155"/>
        <v>0</v>
      </c>
      <c r="S1001" s="66">
        <f t="shared" si="156"/>
        <v>0</v>
      </c>
      <c r="T1001" s="7">
        <f>($I1001='Team Results'!$L$4)+0</f>
        <v>0</v>
      </c>
      <c r="U1001" s="7">
        <f t="shared" si="157"/>
        <v>0</v>
      </c>
      <c r="V1001" s="7">
        <f t="shared" si="158"/>
        <v>0</v>
      </c>
      <c r="W1001" s="66">
        <f t="shared" si="159"/>
        <v>0</v>
      </c>
    </row>
    <row r="1002" spans="1:23" ht="15">
      <c r="A1002" s="5" t="str">
        <f t="shared" si="160"/>
        <v/>
      </c>
      <c r="B1002" s="5" t="str">
        <f t="shared" si="161"/>
        <v/>
      </c>
      <c r="C1002" s="5">
        <v>25</v>
      </c>
      <c r="D1002" s="764"/>
      <c r="F1002" s="529"/>
      <c r="G1002" s="539">
        <f>IF('Form - Part 1'!$D$36="Yes",1,0)</f>
        <v>0</v>
      </c>
      <c r="H1002" s="527">
        <v>13</v>
      </c>
      <c r="I1002" s="561"/>
      <c r="J1002" s="562"/>
      <c r="K1002" s="567"/>
      <c r="L1002" s="564"/>
      <c r="M1002" s="563"/>
      <c r="N1002" s="568"/>
      <c r="O1002" s="570"/>
      <c r="P1002" s="671">
        <f t="shared" si="153"/>
        <v>0</v>
      </c>
      <c r="Q1002" s="63">
        <f t="shared" si="154"/>
        <v>0</v>
      </c>
      <c r="R1002" s="62">
        <f t="shared" si="155"/>
        <v>0</v>
      </c>
      <c r="S1002" s="66">
        <f t="shared" si="156"/>
        <v>0</v>
      </c>
      <c r="T1002" s="7">
        <f>($I1002='Team Results'!$L$4)+0</f>
        <v>0</v>
      </c>
      <c r="U1002" s="7">
        <f t="shared" si="157"/>
        <v>0</v>
      </c>
      <c r="V1002" s="7">
        <f t="shared" si="158"/>
        <v>0</v>
      </c>
      <c r="W1002" s="66">
        <f t="shared" si="159"/>
        <v>0</v>
      </c>
    </row>
    <row r="1003" spans="1:23" ht="15">
      <c r="A1003" s="5" t="str">
        <f t="shared" si="160"/>
        <v/>
      </c>
      <c r="B1003" s="5" t="str">
        <f t="shared" si="161"/>
        <v/>
      </c>
      <c r="C1003" s="5">
        <v>25</v>
      </c>
      <c r="D1003" s="764"/>
      <c r="F1003" s="529"/>
      <c r="G1003" s="539">
        <f>IF('Form - Part 1'!$D$36="Yes",1,0)</f>
        <v>0</v>
      </c>
      <c r="H1003" s="527">
        <v>14</v>
      </c>
      <c r="I1003" s="561"/>
      <c r="J1003" s="562"/>
      <c r="K1003" s="563"/>
      <c r="L1003" s="564"/>
      <c r="M1003" s="563"/>
      <c r="N1003" s="565"/>
      <c r="O1003" s="570"/>
      <c r="P1003" s="671">
        <f t="shared" si="153"/>
        <v>0</v>
      </c>
      <c r="Q1003" s="63">
        <f t="shared" si="154"/>
        <v>0</v>
      </c>
      <c r="R1003" s="62">
        <f t="shared" si="155"/>
        <v>0</v>
      </c>
      <c r="S1003" s="66">
        <f t="shared" si="156"/>
        <v>0</v>
      </c>
      <c r="T1003" s="7">
        <f>($I1003='Team Results'!$L$4)+0</f>
        <v>0</v>
      </c>
      <c r="U1003" s="7">
        <f t="shared" si="157"/>
        <v>0</v>
      </c>
      <c r="V1003" s="7">
        <f t="shared" si="158"/>
        <v>0</v>
      </c>
      <c r="W1003" s="66">
        <f t="shared" si="159"/>
        <v>0</v>
      </c>
    </row>
    <row r="1004" spans="1:23" ht="15">
      <c r="A1004" s="5" t="str">
        <f t="shared" si="160"/>
        <v/>
      </c>
      <c r="B1004" s="5" t="str">
        <f t="shared" si="161"/>
        <v/>
      </c>
      <c r="C1004" s="5">
        <v>25</v>
      </c>
      <c r="D1004" s="764"/>
      <c r="F1004" s="529"/>
      <c r="G1004" s="539">
        <f>IF('Form - Part 1'!$D$36="Yes",1,0)</f>
        <v>0</v>
      </c>
      <c r="H1004" s="527">
        <v>15</v>
      </c>
      <c r="I1004" s="561"/>
      <c r="J1004" s="562"/>
      <c r="K1004" s="563"/>
      <c r="L1004" s="564"/>
      <c r="M1004" s="563"/>
      <c r="N1004" s="565"/>
      <c r="O1004" s="570"/>
      <c r="P1004" s="671">
        <f t="shared" si="153"/>
        <v>0</v>
      </c>
      <c r="Q1004" s="63">
        <f t="shared" si="154"/>
        <v>0</v>
      </c>
      <c r="R1004" s="62">
        <f t="shared" si="155"/>
        <v>0</v>
      </c>
      <c r="S1004" s="66">
        <f t="shared" si="156"/>
        <v>0</v>
      </c>
      <c r="T1004" s="7">
        <f>($I1004='Team Results'!$L$4)+0</f>
        <v>0</v>
      </c>
      <c r="U1004" s="7">
        <f t="shared" si="157"/>
        <v>0</v>
      </c>
      <c r="V1004" s="7">
        <f t="shared" si="158"/>
        <v>0</v>
      </c>
      <c r="W1004" s="66">
        <f t="shared" si="159"/>
        <v>0</v>
      </c>
    </row>
    <row r="1005" spans="1:23" ht="15">
      <c r="A1005" s="5" t="str">
        <f t="shared" si="160"/>
        <v/>
      </c>
      <c r="B1005" s="5" t="str">
        <f t="shared" si="161"/>
        <v/>
      </c>
      <c r="C1005" s="5">
        <v>25</v>
      </c>
      <c r="D1005" s="764"/>
      <c r="F1005" s="529"/>
      <c r="G1005" s="539">
        <f>IF('Form - Part 1'!$D$36="Yes",1,0)</f>
        <v>0</v>
      </c>
      <c r="H1005" s="527">
        <v>16</v>
      </c>
      <c r="I1005" s="561"/>
      <c r="J1005" s="562"/>
      <c r="K1005" s="563"/>
      <c r="L1005" s="564"/>
      <c r="M1005" s="563"/>
      <c r="N1005" s="565"/>
      <c r="O1005" s="570"/>
      <c r="P1005" s="671">
        <f t="shared" si="153"/>
        <v>0</v>
      </c>
      <c r="Q1005" s="63">
        <f t="shared" si="154"/>
        <v>0</v>
      </c>
      <c r="R1005" s="62">
        <f t="shared" si="155"/>
        <v>0</v>
      </c>
      <c r="S1005" s="66">
        <f t="shared" si="156"/>
        <v>0</v>
      </c>
      <c r="T1005" s="7">
        <f>($I1005='Team Results'!$L$4)+0</f>
        <v>0</v>
      </c>
      <c r="U1005" s="7">
        <f t="shared" si="157"/>
        <v>0</v>
      </c>
      <c r="V1005" s="7">
        <f t="shared" si="158"/>
        <v>0</v>
      </c>
      <c r="W1005" s="66">
        <f t="shared" si="159"/>
        <v>0</v>
      </c>
    </row>
    <row r="1006" spans="1:23" ht="15">
      <c r="A1006" s="5" t="str">
        <f t="shared" si="160"/>
        <v/>
      </c>
      <c r="B1006" s="5" t="str">
        <f t="shared" si="161"/>
        <v/>
      </c>
      <c r="C1006" s="5">
        <v>25</v>
      </c>
      <c r="D1006" s="764"/>
      <c r="F1006" s="529"/>
      <c r="G1006" s="539">
        <f>IF('Form - Part 1'!$D$36="Yes",1,0)</f>
        <v>0</v>
      </c>
      <c r="H1006" s="527">
        <v>17</v>
      </c>
      <c r="I1006" s="561"/>
      <c r="J1006" s="562"/>
      <c r="K1006" s="567"/>
      <c r="L1006" s="564"/>
      <c r="M1006" s="563"/>
      <c r="N1006" s="568"/>
      <c r="O1006" s="570"/>
      <c r="P1006" s="671">
        <f t="shared" si="153"/>
        <v>0</v>
      </c>
      <c r="Q1006" s="63">
        <f t="shared" si="154"/>
        <v>0</v>
      </c>
      <c r="R1006" s="62">
        <f t="shared" si="155"/>
        <v>0</v>
      </c>
      <c r="S1006" s="66">
        <f t="shared" si="156"/>
        <v>0</v>
      </c>
      <c r="T1006" s="7">
        <f>($I1006='Team Results'!$L$4)+0</f>
        <v>0</v>
      </c>
      <c r="U1006" s="7">
        <f t="shared" si="157"/>
        <v>0</v>
      </c>
      <c r="V1006" s="7">
        <f t="shared" si="158"/>
        <v>0</v>
      </c>
      <c r="W1006" s="66">
        <f t="shared" si="159"/>
        <v>0</v>
      </c>
    </row>
    <row r="1007" spans="1:23" ht="15">
      <c r="A1007" s="5" t="str">
        <f t="shared" si="160"/>
        <v/>
      </c>
      <c r="B1007" s="5" t="str">
        <f t="shared" si="161"/>
        <v/>
      </c>
      <c r="C1007" s="5">
        <v>25</v>
      </c>
      <c r="D1007" s="764"/>
      <c r="F1007" s="529"/>
      <c r="G1007" s="539">
        <f>IF('Form - Part 1'!$D$36="Yes",1,0)</f>
        <v>0</v>
      </c>
      <c r="H1007" s="527">
        <v>18</v>
      </c>
      <c r="I1007" s="561"/>
      <c r="J1007" s="562"/>
      <c r="K1007" s="567"/>
      <c r="L1007" s="564"/>
      <c r="M1007" s="563"/>
      <c r="N1007" s="568"/>
      <c r="O1007" s="570"/>
      <c r="P1007" s="671">
        <f t="shared" si="153"/>
        <v>0</v>
      </c>
      <c r="Q1007" s="63">
        <f t="shared" si="154"/>
        <v>0</v>
      </c>
      <c r="R1007" s="62">
        <f t="shared" si="155"/>
        <v>0</v>
      </c>
      <c r="S1007" s="66">
        <f t="shared" si="156"/>
        <v>0</v>
      </c>
      <c r="T1007" s="7">
        <f>($I1007='Team Results'!$L$4)+0</f>
        <v>0</v>
      </c>
      <c r="U1007" s="7">
        <f t="shared" si="157"/>
        <v>0</v>
      </c>
      <c r="V1007" s="7">
        <f t="shared" si="158"/>
        <v>0</v>
      </c>
      <c r="W1007" s="66">
        <f t="shared" si="159"/>
        <v>0</v>
      </c>
    </row>
    <row r="1008" spans="1:23" ht="15">
      <c r="A1008" s="5" t="str">
        <f t="shared" si="160"/>
        <v/>
      </c>
      <c r="B1008" s="5" t="str">
        <f t="shared" si="161"/>
        <v/>
      </c>
      <c r="C1008" s="5">
        <v>25</v>
      </c>
      <c r="D1008" s="764"/>
      <c r="F1008" s="529"/>
      <c r="G1008" s="539">
        <f>IF('Form - Part 1'!$D$36="Yes",1,0)</f>
        <v>0</v>
      </c>
      <c r="H1008" s="527">
        <v>19</v>
      </c>
      <c r="I1008" s="561"/>
      <c r="J1008" s="562"/>
      <c r="K1008" s="567"/>
      <c r="L1008" s="564"/>
      <c r="M1008" s="563"/>
      <c r="N1008" s="568"/>
      <c r="O1008" s="570"/>
      <c r="P1008" s="671">
        <f t="shared" si="153"/>
        <v>0</v>
      </c>
      <c r="Q1008" s="63">
        <f t="shared" si="154"/>
        <v>0</v>
      </c>
      <c r="R1008" s="62">
        <f t="shared" si="155"/>
        <v>0</v>
      </c>
      <c r="S1008" s="66">
        <f t="shared" si="156"/>
        <v>0</v>
      </c>
      <c r="T1008" s="7">
        <f>($I1008='Team Results'!$L$4)+0</f>
        <v>0</v>
      </c>
      <c r="U1008" s="7">
        <f t="shared" si="157"/>
        <v>0</v>
      </c>
      <c r="V1008" s="7">
        <f t="shared" si="158"/>
        <v>0</v>
      </c>
      <c r="W1008" s="66">
        <f t="shared" si="159"/>
        <v>0</v>
      </c>
    </row>
    <row r="1009" spans="1:23" ht="15">
      <c r="A1009" s="5" t="str">
        <f t="shared" si="160"/>
        <v/>
      </c>
      <c r="B1009" s="5" t="str">
        <f t="shared" si="161"/>
        <v/>
      </c>
      <c r="C1009" s="5">
        <v>25</v>
      </c>
      <c r="D1009" s="764"/>
      <c r="F1009" s="529"/>
      <c r="G1009" s="539">
        <f>IF('Form - Part 1'!$D$36="Yes",1,0)</f>
        <v>0</v>
      </c>
      <c r="H1009" s="527">
        <v>20</v>
      </c>
      <c r="I1009" s="561"/>
      <c r="J1009" s="562"/>
      <c r="K1009" s="567"/>
      <c r="L1009" s="564"/>
      <c r="M1009" s="563"/>
      <c r="N1009" s="568"/>
      <c r="O1009" s="570"/>
      <c r="P1009" s="671">
        <f t="shared" si="153"/>
        <v>0</v>
      </c>
      <c r="Q1009" s="63">
        <f t="shared" si="154"/>
        <v>0</v>
      </c>
      <c r="R1009" s="62">
        <f t="shared" si="155"/>
        <v>0</v>
      </c>
      <c r="S1009" s="66">
        <f t="shared" si="156"/>
        <v>0</v>
      </c>
      <c r="T1009" s="7">
        <f>($I1009='Team Results'!$L$4)+0</f>
        <v>0</v>
      </c>
      <c r="U1009" s="7">
        <f t="shared" si="157"/>
        <v>0</v>
      </c>
      <c r="V1009" s="7">
        <f t="shared" si="158"/>
        <v>0</v>
      </c>
      <c r="W1009" s="66">
        <f t="shared" si="159"/>
        <v>0</v>
      </c>
    </row>
    <row r="1010" spans="1:23" ht="15">
      <c r="A1010" s="5" t="str">
        <f t="shared" si="160"/>
        <v/>
      </c>
      <c r="B1010" s="5" t="str">
        <f t="shared" si="161"/>
        <v/>
      </c>
      <c r="C1010" s="5">
        <v>25</v>
      </c>
      <c r="D1010" s="764"/>
      <c r="F1010" s="529"/>
      <c r="G1010" s="539">
        <f>IF('Form - Part 1'!$D$36="Yes",1,0)</f>
        <v>0</v>
      </c>
      <c r="H1010" s="527">
        <v>21</v>
      </c>
      <c r="I1010" s="561"/>
      <c r="J1010" s="562"/>
      <c r="K1010" s="567"/>
      <c r="L1010" s="564"/>
      <c r="M1010" s="563"/>
      <c r="N1010" s="568"/>
      <c r="O1010" s="570"/>
      <c r="P1010" s="671">
        <f t="shared" si="153"/>
        <v>0</v>
      </c>
      <c r="Q1010" s="63">
        <f t="shared" si="154"/>
        <v>0</v>
      </c>
      <c r="R1010" s="62">
        <f t="shared" si="155"/>
        <v>0</v>
      </c>
      <c r="S1010" s="66">
        <f t="shared" si="156"/>
        <v>0</v>
      </c>
      <c r="T1010" s="7">
        <f>($I1010='Team Results'!$L$4)+0</f>
        <v>0</v>
      </c>
      <c r="U1010" s="7">
        <f t="shared" si="157"/>
        <v>0</v>
      </c>
      <c r="V1010" s="7">
        <f t="shared" si="158"/>
        <v>0</v>
      </c>
      <c r="W1010" s="66">
        <f t="shared" si="159"/>
        <v>0</v>
      </c>
    </row>
    <row r="1011" spans="1:23" ht="15">
      <c r="A1011" s="5" t="str">
        <f t="shared" si="160"/>
        <v/>
      </c>
      <c r="B1011" s="5" t="str">
        <f t="shared" si="161"/>
        <v/>
      </c>
      <c r="C1011" s="5">
        <v>25</v>
      </c>
      <c r="D1011" s="764"/>
      <c r="F1011" s="529"/>
      <c r="G1011" s="539">
        <f>IF('Form - Part 1'!$D$36="Yes",1,0)</f>
        <v>0</v>
      </c>
      <c r="H1011" s="527">
        <v>22</v>
      </c>
      <c r="I1011" s="561"/>
      <c r="J1011" s="562"/>
      <c r="K1011" s="567"/>
      <c r="L1011" s="564"/>
      <c r="M1011" s="563"/>
      <c r="N1011" s="568"/>
      <c r="O1011" s="570"/>
      <c r="P1011" s="671">
        <f t="shared" si="153"/>
        <v>0</v>
      </c>
      <c r="Q1011" s="63">
        <f t="shared" si="154"/>
        <v>0</v>
      </c>
      <c r="R1011" s="62">
        <f t="shared" si="155"/>
        <v>0</v>
      </c>
      <c r="S1011" s="66">
        <f t="shared" si="156"/>
        <v>0</v>
      </c>
      <c r="T1011" s="7">
        <f>($I1011='Team Results'!$L$4)+0</f>
        <v>0</v>
      </c>
      <c r="U1011" s="7">
        <f t="shared" si="157"/>
        <v>0</v>
      </c>
      <c r="V1011" s="7">
        <f t="shared" si="158"/>
        <v>0</v>
      </c>
      <c r="W1011" s="66">
        <f t="shared" si="159"/>
        <v>0</v>
      </c>
    </row>
    <row r="1012" spans="1:23" ht="15">
      <c r="A1012" s="5" t="str">
        <f t="shared" si="160"/>
        <v/>
      </c>
      <c r="B1012" s="5" t="str">
        <f t="shared" si="161"/>
        <v/>
      </c>
      <c r="C1012" s="5">
        <v>25</v>
      </c>
      <c r="D1012" s="764"/>
      <c r="F1012" s="529"/>
      <c r="G1012" s="539">
        <f>IF('Form - Part 1'!$D$36="Yes",1,0)</f>
        <v>0</v>
      </c>
      <c r="H1012" s="527">
        <v>23</v>
      </c>
      <c r="I1012" s="561"/>
      <c r="J1012" s="562"/>
      <c r="K1012" s="567"/>
      <c r="L1012" s="564"/>
      <c r="M1012" s="563"/>
      <c r="N1012" s="568"/>
      <c r="O1012" s="570"/>
      <c r="P1012" s="671">
        <f t="shared" si="153"/>
        <v>0</v>
      </c>
      <c r="Q1012" s="63">
        <f t="shared" si="154"/>
        <v>0</v>
      </c>
      <c r="R1012" s="62">
        <f t="shared" si="155"/>
        <v>0</v>
      </c>
      <c r="S1012" s="66">
        <f t="shared" si="156"/>
        <v>0</v>
      </c>
      <c r="T1012" s="7">
        <f>($I1012='Team Results'!$L$4)+0</f>
        <v>0</v>
      </c>
      <c r="U1012" s="7">
        <f t="shared" si="157"/>
        <v>0</v>
      </c>
      <c r="V1012" s="7">
        <f t="shared" si="158"/>
        <v>0</v>
      </c>
      <c r="W1012" s="66">
        <f t="shared" si="159"/>
        <v>0</v>
      </c>
    </row>
    <row r="1013" spans="1:23" ht="15">
      <c r="A1013" s="5" t="str">
        <f t="shared" si="160"/>
        <v/>
      </c>
      <c r="B1013" s="5" t="str">
        <f t="shared" si="161"/>
        <v/>
      </c>
      <c r="C1013" s="5">
        <v>25</v>
      </c>
      <c r="D1013" s="764"/>
      <c r="F1013" s="529"/>
      <c r="G1013" s="539">
        <f>IF('Form - Part 1'!$D$36="Yes",1,0)</f>
        <v>0</v>
      </c>
      <c r="H1013" s="527">
        <v>24</v>
      </c>
      <c r="I1013" s="561"/>
      <c r="J1013" s="562"/>
      <c r="K1013" s="567"/>
      <c r="L1013" s="564"/>
      <c r="M1013" s="563"/>
      <c r="N1013" s="568"/>
      <c r="O1013" s="570"/>
      <c r="P1013" s="671">
        <f t="shared" si="153"/>
        <v>0</v>
      </c>
      <c r="Q1013" s="63">
        <f t="shared" si="154"/>
        <v>0</v>
      </c>
      <c r="R1013" s="62">
        <f t="shared" si="155"/>
        <v>0</v>
      </c>
      <c r="S1013" s="66">
        <f t="shared" si="156"/>
        <v>0</v>
      </c>
      <c r="T1013" s="7">
        <f>($I1013='Team Results'!$L$4)+0</f>
        <v>0</v>
      </c>
      <c r="U1013" s="7">
        <f t="shared" si="157"/>
        <v>0</v>
      </c>
      <c r="V1013" s="7">
        <f t="shared" si="158"/>
        <v>0</v>
      </c>
      <c r="W1013" s="66">
        <f t="shared" si="159"/>
        <v>0</v>
      </c>
    </row>
    <row r="1014" spans="1:23" ht="15">
      <c r="A1014" s="5" t="str">
        <f t="shared" si="160"/>
        <v/>
      </c>
      <c r="B1014" s="5" t="str">
        <f t="shared" si="161"/>
        <v/>
      </c>
      <c r="C1014" s="5">
        <v>25</v>
      </c>
      <c r="D1014" s="764"/>
      <c r="F1014" s="529"/>
      <c r="G1014" s="539">
        <f>IF('Form - Part 1'!$D$36="Yes",1,0)</f>
        <v>0</v>
      </c>
      <c r="H1014" s="527">
        <v>25</v>
      </c>
      <c r="I1014" s="561"/>
      <c r="J1014" s="562"/>
      <c r="K1014" s="567"/>
      <c r="L1014" s="564"/>
      <c r="M1014" s="563"/>
      <c r="N1014" s="568"/>
      <c r="O1014" s="570"/>
      <c r="P1014" s="671">
        <f t="shared" si="153"/>
        <v>0</v>
      </c>
      <c r="Q1014" s="63">
        <f t="shared" si="154"/>
        <v>0</v>
      </c>
      <c r="R1014" s="62">
        <f t="shared" si="155"/>
        <v>0</v>
      </c>
      <c r="S1014" s="66">
        <f t="shared" si="156"/>
        <v>0</v>
      </c>
      <c r="T1014" s="7">
        <f>($I1014='Team Results'!$L$4)+0</f>
        <v>0</v>
      </c>
      <c r="U1014" s="7">
        <f t="shared" si="157"/>
        <v>0</v>
      </c>
      <c r="V1014" s="7">
        <f t="shared" si="158"/>
        <v>0</v>
      </c>
      <c r="W1014" s="66">
        <f t="shared" si="159"/>
        <v>0</v>
      </c>
    </row>
    <row r="1015" spans="1:23" ht="15">
      <c r="A1015" s="5" t="str">
        <f t="shared" si="160"/>
        <v/>
      </c>
      <c r="B1015" s="5" t="str">
        <f t="shared" si="161"/>
        <v/>
      </c>
      <c r="C1015" s="5">
        <v>25</v>
      </c>
      <c r="D1015" s="764"/>
      <c r="F1015" s="529"/>
      <c r="G1015" s="539">
        <f>IF('Form - Part 1'!$D$36="Yes",1,0)</f>
        <v>0</v>
      </c>
      <c r="H1015" s="527">
        <v>26</v>
      </c>
      <c r="I1015" s="561"/>
      <c r="J1015" s="562"/>
      <c r="K1015" s="563"/>
      <c r="L1015" s="564"/>
      <c r="M1015" s="563"/>
      <c r="N1015" s="565"/>
      <c r="O1015" s="570"/>
      <c r="P1015" s="671">
        <f t="shared" si="153"/>
        <v>0</v>
      </c>
      <c r="Q1015" s="63">
        <f t="shared" si="154"/>
        <v>0</v>
      </c>
      <c r="R1015" s="62">
        <f t="shared" si="155"/>
        <v>0</v>
      </c>
      <c r="S1015" s="66">
        <f t="shared" si="156"/>
        <v>0</v>
      </c>
      <c r="T1015" s="7">
        <f>($I1015='Team Results'!$L$4)+0</f>
        <v>0</v>
      </c>
      <c r="U1015" s="7">
        <f t="shared" si="157"/>
        <v>0</v>
      </c>
      <c r="V1015" s="7">
        <f t="shared" si="158"/>
        <v>0</v>
      </c>
      <c r="W1015" s="66">
        <f t="shared" si="159"/>
        <v>0</v>
      </c>
    </row>
    <row r="1016" spans="1:23" ht="15">
      <c r="A1016" s="5" t="str">
        <f t="shared" si="160"/>
        <v/>
      </c>
      <c r="B1016" s="5" t="str">
        <f t="shared" si="161"/>
        <v/>
      </c>
      <c r="C1016" s="5">
        <v>25</v>
      </c>
      <c r="D1016" s="764"/>
      <c r="F1016" s="529"/>
      <c r="G1016" s="539">
        <f>IF('Form - Part 1'!$D$36="Yes",1,0)</f>
        <v>0</v>
      </c>
      <c r="H1016" s="527">
        <v>27</v>
      </c>
      <c r="I1016" s="561"/>
      <c r="J1016" s="562"/>
      <c r="K1016" s="563"/>
      <c r="L1016" s="564"/>
      <c r="M1016" s="563"/>
      <c r="N1016" s="565"/>
      <c r="O1016" s="570"/>
      <c r="P1016" s="671">
        <f t="shared" si="153"/>
        <v>0</v>
      </c>
      <c r="Q1016" s="63">
        <f t="shared" si="154"/>
        <v>0</v>
      </c>
      <c r="R1016" s="62">
        <f t="shared" si="155"/>
        <v>0</v>
      </c>
      <c r="S1016" s="66">
        <f t="shared" si="156"/>
        <v>0</v>
      </c>
      <c r="T1016" s="7">
        <f>($I1016='Team Results'!$L$4)+0</f>
        <v>0</v>
      </c>
      <c r="U1016" s="7">
        <f t="shared" si="157"/>
        <v>0</v>
      </c>
      <c r="V1016" s="7">
        <f t="shared" si="158"/>
        <v>0</v>
      </c>
      <c r="W1016" s="66">
        <f t="shared" si="159"/>
        <v>0</v>
      </c>
    </row>
    <row r="1017" spans="1:23" ht="15">
      <c r="A1017" s="5" t="str">
        <f t="shared" si="160"/>
        <v/>
      </c>
      <c r="B1017" s="5" t="str">
        <f t="shared" si="161"/>
        <v/>
      </c>
      <c r="C1017" s="5">
        <v>25</v>
      </c>
      <c r="D1017" s="764"/>
      <c r="F1017" s="529"/>
      <c r="G1017" s="539">
        <f>IF('Form - Part 1'!$D$36="Yes",1,0)</f>
        <v>0</v>
      </c>
      <c r="H1017" s="527">
        <v>28</v>
      </c>
      <c r="I1017" s="561"/>
      <c r="J1017" s="562"/>
      <c r="K1017" s="563"/>
      <c r="L1017" s="564"/>
      <c r="M1017" s="563"/>
      <c r="N1017" s="565"/>
      <c r="O1017" s="570"/>
      <c r="P1017" s="671">
        <f t="shared" si="153"/>
        <v>0</v>
      </c>
      <c r="Q1017" s="63">
        <f t="shared" si="154"/>
        <v>0</v>
      </c>
      <c r="R1017" s="62">
        <f t="shared" si="155"/>
        <v>0</v>
      </c>
      <c r="S1017" s="66">
        <f t="shared" si="156"/>
        <v>0</v>
      </c>
      <c r="T1017" s="7">
        <f>($I1017='Team Results'!$L$4)+0</f>
        <v>0</v>
      </c>
      <c r="U1017" s="7">
        <f t="shared" si="157"/>
        <v>0</v>
      </c>
      <c r="V1017" s="7">
        <f t="shared" si="158"/>
        <v>0</v>
      </c>
      <c r="W1017" s="66">
        <f t="shared" si="159"/>
        <v>0</v>
      </c>
    </row>
    <row r="1018" spans="1:23" ht="15">
      <c r="A1018" s="5" t="str">
        <f t="shared" si="160"/>
        <v/>
      </c>
      <c r="B1018" s="5" t="str">
        <f t="shared" si="161"/>
        <v/>
      </c>
      <c r="C1018" s="5">
        <v>25</v>
      </c>
      <c r="D1018" s="764"/>
      <c r="F1018" s="529"/>
      <c r="G1018" s="539">
        <f>IF('Form - Part 1'!$D$36="Yes",1,0)</f>
        <v>0</v>
      </c>
      <c r="H1018" s="527">
        <v>29</v>
      </c>
      <c r="I1018" s="561"/>
      <c r="J1018" s="562"/>
      <c r="K1018" s="563"/>
      <c r="L1018" s="564"/>
      <c r="M1018" s="563"/>
      <c r="N1018" s="565"/>
      <c r="O1018" s="570"/>
      <c r="P1018" s="671">
        <f t="shared" si="153"/>
        <v>0</v>
      </c>
      <c r="Q1018" s="63">
        <f t="shared" si="154"/>
        <v>0</v>
      </c>
      <c r="R1018" s="62">
        <f t="shared" si="155"/>
        <v>0</v>
      </c>
      <c r="S1018" s="66">
        <f t="shared" si="156"/>
        <v>0</v>
      </c>
      <c r="T1018" s="7">
        <f>($I1018='Team Results'!$L$4)+0</f>
        <v>0</v>
      </c>
      <c r="U1018" s="7">
        <f t="shared" si="157"/>
        <v>0</v>
      </c>
      <c r="V1018" s="7">
        <f t="shared" si="158"/>
        <v>0</v>
      </c>
      <c r="W1018" s="66">
        <f t="shared" si="159"/>
        <v>0</v>
      </c>
    </row>
    <row r="1019" spans="1:23" ht="15">
      <c r="A1019" s="5" t="str">
        <f t="shared" si="160"/>
        <v/>
      </c>
      <c r="B1019" s="5" t="str">
        <f t="shared" si="161"/>
        <v/>
      </c>
      <c r="C1019" s="5">
        <v>25</v>
      </c>
      <c r="D1019" s="764"/>
      <c r="F1019" s="529"/>
      <c r="G1019" s="539">
        <f>IF('Form - Part 1'!$D$36="Yes",1,0)</f>
        <v>0</v>
      </c>
      <c r="H1019" s="527">
        <v>30</v>
      </c>
      <c r="I1019" s="561"/>
      <c r="J1019" s="562"/>
      <c r="K1019" s="567"/>
      <c r="L1019" s="564"/>
      <c r="M1019" s="563"/>
      <c r="N1019" s="568"/>
      <c r="O1019" s="570"/>
      <c r="P1019" s="671">
        <f t="shared" si="153"/>
        <v>0</v>
      </c>
      <c r="Q1019" s="63">
        <f t="shared" si="154"/>
        <v>0</v>
      </c>
      <c r="R1019" s="62">
        <f t="shared" si="155"/>
        <v>0</v>
      </c>
      <c r="S1019" s="66">
        <f t="shared" si="156"/>
        <v>0</v>
      </c>
      <c r="T1019" s="7">
        <f>($I1019='Team Results'!$L$4)+0</f>
        <v>0</v>
      </c>
      <c r="U1019" s="7">
        <f t="shared" si="157"/>
        <v>0</v>
      </c>
      <c r="V1019" s="7">
        <f t="shared" si="158"/>
        <v>0</v>
      </c>
      <c r="W1019" s="66">
        <f t="shared" si="159"/>
        <v>0</v>
      </c>
    </row>
    <row r="1020" spans="1:23" ht="15">
      <c r="A1020" s="5" t="str">
        <f t="shared" si="160"/>
        <v/>
      </c>
      <c r="B1020" s="5" t="str">
        <f t="shared" si="161"/>
        <v/>
      </c>
      <c r="C1020" s="5">
        <v>25</v>
      </c>
      <c r="D1020" s="764"/>
      <c r="F1020" s="529"/>
      <c r="G1020" s="539">
        <f>IF('Form - Part 1'!$D$36="Yes",1,0)</f>
        <v>0</v>
      </c>
      <c r="H1020" s="527">
        <v>31</v>
      </c>
      <c r="I1020" s="561"/>
      <c r="J1020" s="562"/>
      <c r="K1020" s="567"/>
      <c r="L1020" s="564"/>
      <c r="M1020" s="563"/>
      <c r="N1020" s="568"/>
      <c r="O1020" s="570"/>
      <c r="P1020" s="671">
        <f t="shared" si="153"/>
        <v>0</v>
      </c>
      <c r="Q1020" s="63">
        <f t="shared" si="154"/>
        <v>0</v>
      </c>
      <c r="R1020" s="62">
        <f t="shared" si="155"/>
        <v>0</v>
      </c>
      <c r="S1020" s="66">
        <f t="shared" si="156"/>
        <v>0</v>
      </c>
      <c r="T1020" s="7">
        <f>($I1020='Team Results'!$L$4)+0</f>
        <v>0</v>
      </c>
      <c r="U1020" s="7">
        <f t="shared" si="157"/>
        <v>0</v>
      </c>
      <c r="V1020" s="7">
        <f t="shared" si="158"/>
        <v>0</v>
      </c>
      <c r="W1020" s="66">
        <f t="shared" si="159"/>
        <v>0</v>
      </c>
    </row>
    <row r="1021" spans="1:23" ht="15">
      <c r="A1021" s="5" t="str">
        <f t="shared" si="160"/>
        <v/>
      </c>
      <c r="B1021" s="5" t="str">
        <f t="shared" si="161"/>
        <v/>
      </c>
      <c r="C1021" s="5">
        <v>25</v>
      </c>
      <c r="D1021" s="764"/>
      <c r="F1021" s="529"/>
      <c r="G1021" s="539">
        <f>IF('Form - Part 1'!$D$36="Yes",1,0)</f>
        <v>0</v>
      </c>
      <c r="H1021" s="527">
        <v>32</v>
      </c>
      <c r="I1021" s="561"/>
      <c r="J1021" s="562"/>
      <c r="K1021" s="567"/>
      <c r="L1021" s="564"/>
      <c r="M1021" s="563"/>
      <c r="N1021" s="568"/>
      <c r="O1021" s="570"/>
      <c r="P1021" s="671">
        <f t="shared" si="153"/>
        <v>0</v>
      </c>
      <c r="Q1021" s="63">
        <f t="shared" si="154"/>
        <v>0</v>
      </c>
      <c r="R1021" s="62">
        <f t="shared" si="155"/>
        <v>0</v>
      </c>
      <c r="S1021" s="66">
        <f t="shared" si="156"/>
        <v>0</v>
      </c>
      <c r="T1021" s="7">
        <f>($I1021='Team Results'!$L$4)+0</f>
        <v>0</v>
      </c>
      <c r="U1021" s="7">
        <f t="shared" si="157"/>
        <v>0</v>
      </c>
      <c r="V1021" s="7">
        <f t="shared" si="158"/>
        <v>0</v>
      </c>
      <c r="W1021" s="66">
        <f t="shared" si="159"/>
        <v>0</v>
      </c>
    </row>
    <row r="1022" spans="1:23" ht="15">
      <c r="A1022" s="5" t="str">
        <f t="shared" si="160"/>
        <v/>
      </c>
      <c r="B1022" s="5" t="str">
        <f t="shared" si="161"/>
        <v/>
      </c>
      <c r="C1022" s="5">
        <v>25</v>
      </c>
      <c r="D1022" s="764"/>
      <c r="F1022" s="529"/>
      <c r="G1022" s="539">
        <f>IF('Form - Part 1'!$D$36="Yes",1,0)</f>
        <v>0</v>
      </c>
      <c r="H1022" s="527">
        <v>33</v>
      </c>
      <c r="I1022" s="561"/>
      <c r="J1022" s="562"/>
      <c r="K1022" s="567"/>
      <c r="L1022" s="564"/>
      <c r="M1022" s="563"/>
      <c r="N1022" s="568"/>
      <c r="O1022" s="570"/>
      <c r="P1022" s="671">
        <f t="shared" si="153"/>
        <v>0</v>
      </c>
      <c r="Q1022" s="63">
        <f t="shared" si="154"/>
        <v>0</v>
      </c>
      <c r="R1022" s="62">
        <f t="shared" si="155"/>
        <v>0</v>
      </c>
      <c r="S1022" s="66">
        <f t="shared" si="156"/>
        <v>0</v>
      </c>
      <c r="T1022" s="7">
        <f>($I1022='Team Results'!$L$4)+0</f>
        <v>0</v>
      </c>
      <c r="U1022" s="7">
        <f t="shared" si="157"/>
        <v>0</v>
      </c>
      <c r="V1022" s="7">
        <f t="shared" si="158"/>
        <v>0</v>
      </c>
      <c r="W1022" s="66">
        <f t="shared" si="159"/>
        <v>0</v>
      </c>
    </row>
    <row r="1023" spans="1:23" ht="15">
      <c r="A1023" s="5" t="str">
        <f t="shared" si="160"/>
        <v/>
      </c>
      <c r="B1023" s="5" t="str">
        <f t="shared" si="161"/>
        <v/>
      </c>
      <c r="C1023" s="5">
        <v>25</v>
      </c>
      <c r="D1023" s="764"/>
      <c r="F1023" s="529"/>
      <c r="G1023" s="539">
        <f>IF('Form - Part 1'!$D$36="Yes",1,0)</f>
        <v>0</v>
      </c>
      <c r="H1023" s="527">
        <v>34</v>
      </c>
      <c r="I1023" s="561"/>
      <c r="J1023" s="562"/>
      <c r="K1023" s="567"/>
      <c r="L1023" s="564"/>
      <c r="M1023" s="563"/>
      <c r="N1023" s="568"/>
      <c r="O1023" s="570"/>
      <c r="P1023" s="671">
        <f t="shared" si="153"/>
        <v>0</v>
      </c>
      <c r="Q1023" s="63">
        <f t="shared" si="154"/>
        <v>0</v>
      </c>
      <c r="R1023" s="62">
        <f t="shared" si="155"/>
        <v>0</v>
      </c>
      <c r="S1023" s="66">
        <f t="shared" si="156"/>
        <v>0</v>
      </c>
      <c r="T1023" s="7">
        <f>($I1023='Team Results'!$L$4)+0</f>
        <v>0</v>
      </c>
      <c r="U1023" s="7">
        <f t="shared" si="157"/>
        <v>0</v>
      </c>
      <c r="V1023" s="7">
        <f t="shared" si="158"/>
        <v>0</v>
      </c>
      <c r="W1023" s="66">
        <f t="shared" si="159"/>
        <v>0</v>
      </c>
    </row>
    <row r="1024" spans="1:23" ht="15">
      <c r="A1024" s="5" t="str">
        <f t="shared" si="160"/>
        <v/>
      </c>
      <c r="B1024" s="5" t="str">
        <f t="shared" si="161"/>
        <v/>
      </c>
      <c r="C1024" s="5">
        <v>25</v>
      </c>
      <c r="D1024" s="764"/>
      <c r="F1024" s="529"/>
      <c r="G1024" s="539">
        <f>IF('Form - Part 1'!$D$36="Yes",1,0)</f>
        <v>0</v>
      </c>
      <c r="H1024" s="527">
        <v>35</v>
      </c>
      <c r="I1024" s="561"/>
      <c r="J1024" s="562"/>
      <c r="K1024" s="567"/>
      <c r="L1024" s="564"/>
      <c r="M1024" s="563"/>
      <c r="N1024" s="568"/>
      <c r="O1024" s="570"/>
      <c r="P1024" s="671">
        <f t="shared" si="153"/>
        <v>0</v>
      </c>
      <c r="Q1024" s="63">
        <f t="shared" si="154"/>
        <v>0</v>
      </c>
      <c r="R1024" s="62">
        <f t="shared" si="155"/>
        <v>0</v>
      </c>
      <c r="S1024" s="66">
        <f t="shared" si="156"/>
        <v>0</v>
      </c>
      <c r="T1024" s="7">
        <f>($I1024='Team Results'!$L$4)+0</f>
        <v>0</v>
      </c>
      <c r="U1024" s="7">
        <f t="shared" si="157"/>
        <v>0</v>
      </c>
      <c r="V1024" s="7">
        <f t="shared" si="158"/>
        <v>0</v>
      </c>
      <c r="W1024" s="66">
        <f t="shared" si="159"/>
        <v>0</v>
      </c>
    </row>
    <row r="1025" spans="1:52" ht="15">
      <c r="A1025" s="5" t="str">
        <f t="shared" si="160"/>
        <v/>
      </c>
      <c r="B1025" s="5" t="str">
        <f t="shared" si="161"/>
        <v/>
      </c>
      <c r="C1025" s="5">
        <v>25</v>
      </c>
      <c r="D1025" s="764"/>
      <c r="F1025" s="529"/>
      <c r="G1025" s="539">
        <f>IF('Form - Part 1'!$D$36="Yes",1,0)</f>
        <v>0</v>
      </c>
      <c r="H1025" s="527">
        <v>36</v>
      </c>
      <c r="I1025" s="561"/>
      <c r="J1025" s="562"/>
      <c r="K1025" s="567"/>
      <c r="L1025" s="564"/>
      <c r="M1025" s="563"/>
      <c r="N1025" s="568"/>
      <c r="O1025" s="570"/>
      <c r="P1025" s="671">
        <f t="shared" si="153"/>
        <v>0</v>
      </c>
      <c r="Q1025" s="63">
        <f t="shared" si="154"/>
        <v>0</v>
      </c>
      <c r="R1025" s="62">
        <f t="shared" si="155"/>
        <v>0</v>
      </c>
      <c r="S1025" s="66">
        <f t="shared" si="156"/>
        <v>0</v>
      </c>
      <c r="T1025" s="7">
        <f>($I1025='Team Results'!$L$4)+0</f>
        <v>0</v>
      </c>
      <c r="U1025" s="7">
        <f t="shared" si="157"/>
        <v>0</v>
      </c>
      <c r="V1025" s="7">
        <f t="shared" si="158"/>
        <v>0</v>
      </c>
      <c r="W1025" s="66">
        <f t="shared" si="159"/>
        <v>0</v>
      </c>
    </row>
    <row r="1026" spans="1:52" ht="15">
      <c r="A1026" s="5" t="str">
        <f t="shared" si="160"/>
        <v/>
      </c>
      <c r="B1026" s="5" t="str">
        <f t="shared" si="161"/>
        <v/>
      </c>
      <c r="C1026" s="5">
        <v>25</v>
      </c>
      <c r="D1026" s="764"/>
      <c r="F1026" s="529"/>
      <c r="G1026" s="539">
        <f>IF('Form - Part 1'!$D$36="Yes",1,0)</f>
        <v>0</v>
      </c>
      <c r="H1026" s="527">
        <v>37</v>
      </c>
      <c r="I1026" s="561"/>
      <c r="J1026" s="562"/>
      <c r="K1026" s="567"/>
      <c r="L1026" s="564"/>
      <c r="M1026" s="563"/>
      <c r="N1026" s="568"/>
      <c r="O1026" s="570"/>
      <c r="P1026" s="671">
        <f t="shared" si="153"/>
        <v>0</v>
      </c>
      <c r="Q1026" s="63">
        <f t="shared" si="154"/>
        <v>0</v>
      </c>
      <c r="R1026" s="62">
        <f t="shared" si="155"/>
        <v>0</v>
      </c>
      <c r="S1026" s="66">
        <f t="shared" si="156"/>
        <v>0</v>
      </c>
      <c r="T1026" s="7">
        <f>($I1026='Team Results'!$L$4)+0</f>
        <v>0</v>
      </c>
      <c r="U1026" s="7">
        <f t="shared" si="157"/>
        <v>0</v>
      </c>
      <c r="V1026" s="7">
        <f t="shared" si="158"/>
        <v>0</v>
      </c>
      <c r="W1026" s="66">
        <f t="shared" si="159"/>
        <v>0</v>
      </c>
    </row>
    <row r="1027" spans="1:52" ht="15">
      <c r="A1027" s="5" t="str">
        <f t="shared" si="160"/>
        <v/>
      </c>
      <c r="B1027" s="5" t="str">
        <f t="shared" si="161"/>
        <v/>
      </c>
      <c r="C1027" s="5">
        <v>25</v>
      </c>
      <c r="D1027" s="764"/>
      <c r="F1027" s="529"/>
      <c r="G1027" s="539">
        <f>IF('Form - Part 1'!$D$36="Yes",1,0)</f>
        <v>0</v>
      </c>
      <c r="H1027" s="527">
        <v>38</v>
      </c>
      <c r="I1027" s="561"/>
      <c r="J1027" s="562"/>
      <c r="K1027" s="567"/>
      <c r="L1027" s="564"/>
      <c r="M1027" s="563"/>
      <c r="N1027" s="568"/>
      <c r="O1027" s="570"/>
      <c r="P1027" s="671">
        <f t="shared" si="153"/>
        <v>0</v>
      </c>
      <c r="Q1027" s="63">
        <f t="shared" si="154"/>
        <v>0</v>
      </c>
      <c r="R1027" s="62">
        <f t="shared" si="155"/>
        <v>0</v>
      </c>
      <c r="S1027" s="66">
        <f t="shared" si="156"/>
        <v>0</v>
      </c>
      <c r="T1027" s="7">
        <f>($I1027='Team Results'!$L$4)+0</f>
        <v>0</v>
      </c>
      <c r="U1027" s="7">
        <f t="shared" si="157"/>
        <v>0</v>
      </c>
      <c r="V1027" s="7">
        <f t="shared" si="158"/>
        <v>0</v>
      </c>
      <c r="W1027" s="66">
        <f t="shared" si="159"/>
        <v>0</v>
      </c>
    </row>
    <row r="1028" spans="1:52" ht="15">
      <c r="A1028" s="5" t="str">
        <f t="shared" si="160"/>
        <v/>
      </c>
      <c r="B1028" s="5" t="str">
        <f t="shared" si="161"/>
        <v/>
      </c>
      <c r="C1028" s="5">
        <v>25</v>
      </c>
      <c r="D1028" s="764"/>
      <c r="F1028" s="529"/>
      <c r="G1028" s="539">
        <f>IF('Form - Part 1'!$D$36="Yes",1,0)</f>
        <v>0</v>
      </c>
      <c r="H1028" s="527">
        <v>39</v>
      </c>
      <c r="I1028" s="561"/>
      <c r="J1028" s="562"/>
      <c r="K1028" s="563"/>
      <c r="L1028" s="564"/>
      <c r="M1028" s="563"/>
      <c r="N1028" s="565"/>
      <c r="O1028" s="570"/>
      <c r="P1028" s="671">
        <f t="shared" si="153"/>
        <v>0</v>
      </c>
      <c r="Q1028" s="63">
        <f t="shared" si="154"/>
        <v>0</v>
      </c>
      <c r="R1028" s="62">
        <f t="shared" si="155"/>
        <v>0</v>
      </c>
      <c r="S1028" s="66">
        <f t="shared" si="156"/>
        <v>0</v>
      </c>
      <c r="T1028" s="7">
        <f>($I1028='Team Results'!$L$4)+0</f>
        <v>0</v>
      </c>
      <c r="U1028" s="7">
        <f t="shared" si="157"/>
        <v>0</v>
      </c>
      <c r="V1028" s="7">
        <f t="shared" si="158"/>
        <v>0</v>
      </c>
      <c r="W1028" s="66">
        <f t="shared" si="159"/>
        <v>0</v>
      </c>
    </row>
    <row r="1029" spans="1:52" s="5" customFormat="1" ht="15">
      <c r="A1029" s="5" t="str">
        <f t="shared" si="160"/>
        <v/>
      </c>
      <c r="B1029" s="5" t="str">
        <f t="shared" si="161"/>
        <v/>
      </c>
      <c r="C1029" s="5">
        <v>25</v>
      </c>
      <c r="D1029" s="765"/>
      <c r="E1029" s="536"/>
      <c r="F1029" s="529"/>
      <c r="G1029" s="539">
        <f>IF('Form - Part 1'!$D$36="Yes",1,0)</f>
        <v>0</v>
      </c>
      <c r="H1029" s="537">
        <v>40</v>
      </c>
      <c r="I1029" s="579"/>
      <c r="J1029" s="580"/>
      <c r="K1029" s="583"/>
      <c r="L1029" s="582"/>
      <c r="M1029" s="583"/>
      <c r="N1029" s="584"/>
      <c r="O1029" s="585"/>
      <c r="P1029" s="671">
        <f t="shared" si="153"/>
        <v>0</v>
      </c>
      <c r="Q1029" s="63">
        <f t="shared" si="154"/>
        <v>0</v>
      </c>
      <c r="R1029" s="62">
        <f t="shared" si="155"/>
        <v>0</v>
      </c>
      <c r="S1029" s="66">
        <f t="shared" si="156"/>
        <v>0</v>
      </c>
      <c r="T1029" s="7">
        <f>($I1029='Team Results'!$L$4)+0</f>
        <v>0</v>
      </c>
      <c r="U1029" s="7">
        <f t="shared" si="157"/>
        <v>0</v>
      </c>
      <c r="V1029" s="7">
        <f t="shared" si="158"/>
        <v>0</v>
      </c>
      <c r="W1029" s="66">
        <f t="shared" si="159"/>
        <v>0</v>
      </c>
      <c r="X1029" s="62"/>
      <c r="Y1029" s="62"/>
      <c r="Z1029" s="62"/>
      <c r="AA1029" s="62"/>
      <c r="AB1029" s="62"/>
      <c r="AC1029" s="62"/>
      <c r="AD1029" s="62"/>
      <c r="AE1029" s="62"/>
      <c r="AF1029" s="62"/>
      <c r="AG1029" s="62"/>
      <c r="AH1029" s="62"/>
      <c r="AI1029" s="62"/>
      <c r="AJ1029" s="62"/>
      <c r="AK1029" s="62"/>
      <c r="AL1029" s="62"/>
      <c r="AM1029" s="62"/>
      <c r="AN1029" s="62"/>
      <c r="AO1029" s="62"/>
      <c r="AP1029" s="62"/>
      <c r="AQ1029" s="62"/>
      <c r="AR1029" s="62"/>
      <c r="AS1029" s="62"/>
      <c r="AT1029" s="62"/>
      <c r="AU1029" s="62"/>
      <c r="AV1029" s="62"/>
      <c r="AW1029" s="62"/>
      <c r="AX1029" s="62"/>
      <c r="AY1029" s="62"/>
      <c r="AZ1029" s="62"/>
    </row>
    <row r="1030" spans="1:52" s="241" customFormat="1">
      <c r="D1030" s="298"/>
      <c r="E1030" s="299"/>
      <c r="F1030" s="300"/>
      <c r="G1030" s="300"/>
      <c r="I1030" s="242"/>
      <c r="J1030" s="242"/>
      <c r="K1030" s="242"/>
      <c r="L1030" s="242"/>
      <c r="M1030" s="242"/>
      <c r="N1030" s="242"/>
      <c r="O1030" s="243"/>
      <c r="P1030" s="671">
        <f t="shared" si="153"/>
        <v>0</v>
      </c>
      <c r="Q1030" s="63">
        <f t="shared" si="154"/>
        <v>0</v>
      </c>
      <c r="R1030" s="62">
        <f t="shared" si="155"/>
        <v>0</v>
      </c>
      <c r="S1030" s="66">
        <f t="shared" si="156"/>
        <v>0</v>
      </c>
      <c r="T1030" s="7">
        <f>($I1030='Team Results'!$L$4)+0</f>
        <v>0</v>
      </c>
      <c r="U1030" s="7">
        <f t="shared" si="157"/>
        <v>0</v>
      </c>
      <c r="V1030" s="7">
        <f t="shared" si="158"/>
        <v>0</v>
      </c>
      <c r="W1030" s="66">
        <f t="shared" si="159"/>
        <v>0</v>
      </c>
    </row>
    <row r="1031" spans="1:52" ht="15">
      <c r="A1031" s="5" t="str">
        <f>IF(ISERROR(MONTH($E$1031)),"",MONTH($E$1031))</f>
        <v/>
      </c>
      <c r="B1031" s="5" t="str">
        <f>IF(ISERROR(WEEKNUM($E$1031)),"",WEEKNUM($E$1031))</f>
        <v/>
      </c>
      <c r="C1031" s="5">
        <v>26</v>
      </c>
      <c r="D1031" s="763">
        <v>26</v>
      </c>
      <c r="E1031" s="538" t="str">
        <f>IF(ISBLANK('Form - Part 1'!B37),"",'Form - Part 1'!B37)</f>
        <v/>
      </c>
      <c r="F1031" s="539" t="str">
        <f>IF(ISBLANK('Form - Part 1'!C37),"0",'Form - Part 1'!C37)</f>
        <v>0</v>
      </c>
      <c r="G1031" s="539">
        <f>IF('Form - Part 1'!$D$37="Yes",1,0)</f>
        <v>0</v>
      </c>
      <c r="H1031" s="527">
        <v>1</v>
      </c>
      <c r="I1031" s="561"/>
      <c r="J1031" s="562"/>
      <c r="K1031" s="563"/>
      <c r="L1031" s="564"/>
      <c r="M1031" s="563"/>
      <c r="N1031" s="565"/>
      <c r="O1031" s="570"/>
      <c r="P1031" s="671">
        <f t="shared" ref="P1031:P1094" si="162">COUNTA(J1031:N1031)</f>
        <v>0</v>
      </c>
      <c r="Q1031" s="63">
        <f t="shared" ref="Q1031:Q1094" si="163">COUNTIF(J1031:N1031,"Yes")</f>
        <v>0</v>
      </c>
      <c r="R1031" s="62">
        <f t="shared" ref="R1031:R1094" si="164">IF(Q1031 =5, 1,0)</f>
        <v>0</v>
      </c>
      <c r="S1031" s="66">
        <f t="shared" ref="S1031:S1094" si="165">IF(G1031+P1031&gt;1,1,0)</f>
        <v>0</v>
      </c>
      <c r="T1031" s="7">
        <f>($I1031='Team Results'!$L$4)+0</f>
        <v>0</v>
      </c>
      <c r="U1031" s="7">
        <f t="shared" ref="U1031:U1094" si="166">IF(T1031=1,Q1031,0)</f>
        <v>0</v>
      </c>
      <c r="V1031" s="7">
        <f t="shared" ref="V1031:V1094" si="167">IF(T1031=1,R1031,0)</f>
        <v>0</v>
      </c>
      <c r="W1031" s="66">
        <f t="shared" ref="W1031:W1094" si="168">IF(T1031=1,S1031,0)</f>
        <v>0</v>
      </c>
    </row>
    <row r="1032" spans="1:52" ht="15">
      <c r="A1032" s="5" t="str">
        <f t="shared" ref="A1032:A1070" si="169">IF(ISERROR(MONTH($E$1031)),"",MONTH($E$1031))</f>
        <v/>
      </c>
      <c r="B1032" s="5" t="str">
        <f t="shared" ref="B1032:B1070" si="170">IF(ISERROR(WEEKNUM($E$1031)),"",WEEKNUM($E$1031))</f>
        <v/>
      </c>
      <c r="C1032" s="5">
        <v>26</v>
      </c>
      <c r="D1032" s="764"/>
      <c r="F1032" s="529"/>
      <c r="G1032" s="539">
        <f>IF('Form - Part 1'!$D$37="Yes",1,0)</f>
        <v>0</v>
      </c>
      <c r="H1032" s="527">
        <v>2</v>
      </c>
      <c r="I1032" s="561"/>
      <c r="J1032" s="562"/>
      <c r="K1032" s="567"/>
      <c r="L1032" s="564"/>
      <c r="M1032" s="563"/>
      <c r="N1032" s="568"/>
      <c r="O1032" s="570"/>
      <c r="P1032" s="671">
        <f t="shared" si="162"/>
        <v>0</v>
      </c>
      <c r="Q1032" s="63">
        <f t="shared" si="163"/>
        <v>0</v>
      </c>
      <c r="R1032" s="62">
        <f t="shared" si="164"/>
        <v>0</v>
      </c>
      <c r="S1032" s="66">
        <f t="shared" si="165"/>
        <v>0</v>
      </c>
      <c r="T1032" s="7">
        <f>($I1032='Team Results'!$L$4)+0</f>
        <v>0</v>
      </c>
      <c r="U1032" s="7">
        <f t="shared" si="166"/>
        <v>0</v>
      </c>
      <c r="V1032" s="7">
        <f t="shared" si="167"/>
        <v>0</v>
      </c>
      <c r="W1032" s="66">
        <f t="shared" si="168"/>
        <v>0</v>
      </c>
    </row>
    <row r="1033" spans="1:52" ht="15">
      <c r="A1033" s="5" t="str">
        <f t="shared" si="169"/>
        <v/>
      </c>
      <c r="B1033" s="5" t="str">
        <f t="shared" si="170"/>
        <v/>
      </c>
      <c r="C1033" s="5">
        <v>26</v>
      </c>
      <c r="D1033" s="764"/>
      <c r="F1033" s="529"/>
      <c r="G1033" s="539">
        <f>IF('Form - Part 1'!$D$37="Yes",1,0)</f>
        <v>0</v>
      </c>
      <c r="H1033" s="527">
        <v>3</v>
      </c>
      <c r="I1033" s="561"/>
      <c r="J1033" s="562"/>
      <c r="K1033" s="567"/>
      <c r="L1033" s="564"/>
      <c r="M1033" s="563"/>
      <c r="N1033" s="568"/>
      <c r="O1033" s="570"/>
      <c r="P1033" s="671">
        <f t="shared" si="162"/>
        <v>0</v>
      </c>
      <c r="Q1033" s="63">
        <f t="shared" si="163"/>
        <v>0</v>
      </c>
      <c r="R1033" s="62">
        <f t="shared" si="164"/>
        <v>0</v>
      </c>
      <c r="S1033" s="66">
        <f t="shared" si="165"/>
        <v>0</v>
      </c>
      <c r="T1033" s="7">
        <f>($I1033='Team Results'!$L$4)+0</f>
        <v>0</v>
      </c>
      <c r="U1033" s="7">
        <f t="shared" si="166"/>
        <v>0</v>
      </c>
      <c r="V1033" s="7">
        <f t="shared" si="167"/>
        <v>0</v>
      </c>
      <c r="W1033" s="66">
        <f t="shared" si="168"/>
        <v>0</v>
      </c>
    </row>
    <row r="1034" spans="1:52" ht="15">
      <c r="A1034" s="5" t="str">
        <f t="shared" si="169"/>
        <v/>
      </c>
      <c r="B1034" s="5" t="str">
        <f t="shared" si="170"/>
        <v/>
      </c>
      <c r="C1034" s="5">
        <v>26</v>
      </c>
      <c r="D1034" s="764"/>
      <c r="F1034" s="529"/>
      <c r="G1034" s="539">
        <f>IF('Form - Part 1'!$D$37="Yes",1,0)</f>
        <v>0</v>
      </c>
      <c r="H1034" s="527">
        <v>4</v>
      </c>
      <c r="I1034" s="561"/>
      <c r="J1034" s="562"/>
      <c r="K1034" s="563"/>
      <c r="L1034" s="564"/>
      <c r="M1034" s="563"/>
      <c r="N1034" s="565"/>
      <c r="O1034" s="570"/>
      <c r="P1034" s="671">
        <f t="shared" si="162"/>
        <v>0</v>
      </c>
      <c r="Q1034" s="63">
        <f t="shared" si="163"/>
        <v>0</v>
      </c>
      <c r="R1034" s="62">
        <f t="shared" si="164"/>
        <v>0</v>
      </c>
      <c r="S1034" s="66">
        <f t="shared" si="165"/>
        <v>0</v>
      </c>
      <c r="T1034" s="7">
        <f>($I1034='Team Results'!$L$4)+0</f>
        <v>0</v>
      </c>
      <c r="U1034" s="7">
        <f t="shared" si="166"/>
        <v>0</v>
      </c>
      <c r="V1034" s="7">
        <f t="shared" si="167"/>
        <v>0</v>
      </c>
      <c r="W1034" s="66">
        <f t="shared" si="168"/>
        <v>0</v>
      </c>
    </row>
    <row r="1035" spans="1:52" ht="15">
      <c r="A1035" s="5" t="str">
        <f t="shared" si="169"/>
        <v/>
      </c>
      <c r="B1035" s="5" t="str">
        <f t="shared" si="170"/>
        <v/>
      </c>
      <c r="C1035" s="5">
        <v>26</v>
      </c>
      <c r="D1035" s="764"/>
      <c r="F1035" s="529"/>
      <c r="G1035" s="539">
        <f>IF('Form - Part 1'!$D$37="Yes",1,0)</f>
        <v>0</v>
      </c>
      <c r="H1035" s="527">
        <v>5</v>
      </c>
      <c r="I1035" s="561"/>
      <c r="J1035" s="562"/>
      <c r="K1035" s="563"/>
      <c r="L1035" s="564"/>
      <c r="M1035" s="563"/>
      <c r="N1035" s="565"/>
      <c r="O1035" s="570"/>
      <c r="P1035" s="671">
        <f t="shared" si="162"/>
        <v>0</v>
      </c>
      <c r="Q1035" s="63">
        <f t="shared" si="163"/>
        <v>0</v>
      </c>
      <c r="R1035" s="62">
        <f t="shared" si="164"/>
        <v>0</v>
      </c>
      <c r="S1035" s="66">
        <f t="shared" si="165"/>
        <v>0</v>
      </c>
      <c r="T1035" s="7">
        <f>($I1035='Team Results'!$L$4)+0</f>
        <v>0</v>
      </c>
      <c r="U1035" s="7">
        <f t="shared" si="166"/>
        <v>0</v>
      </c>
      <c r="V1035" s="7">
        <f t="shared" si="167"/>
        <v>0</v>
      </c>
      <c r="W1035" s="66">
        <f t="shared" si="168"/>
        <v>0</v>
      </c>
    </row>
    <row r="1036" spans="1:52" ht="15">
      <c r="A1036" s="5" t="str">
        <f t="shared" si="169"/>
        <v/>
      </c>
      <c r="B1036" s="5" t="str">
        <f t="shared" si="170"/>
        <v/>
      </c>
      <c r="C1036" s="5">
        <v>26</v>
      </c>
      <c r="D1036" s="764"/>
      <c r="F1036" s="529"/>
      <c r="G1036" s="539">
        <f>IF('Form - Part 1'!$D$37="Yes",1,0)</f>
        <v>0</v>
      </c>
      <c r="H1036" s="527">
        <v>6</v>
      </c>
      <c r="I1036" s="561"/>
      <c r="J1036" s="562"/>
      <c r="K1036" s="563"/>
      <c r="L1036" s="564"/>
      <c r="M1036" s="563"/>
      <c r="N1036" s="565"/>
      <c r="O1036" s="570"/>
      <c r="P1036" s="671">
        <f t="shared" si="162"/>
        <v>0</v>
      </c>
      <c r="Q1036" s="63">
        <f t="shared" si="163"/>
        <v>0</v>
      </c>
      <c r="R1036" s="62">
        <f t="shared" si="164"/>
        <v>0</v>
      </c>
      <c r="S1036" s="66">
        <f t="shared" si="165"/>
        <v>0</v>
      </c>
      <c r="T1036" s="7">
        <f>($I1036='Team Results'!$L$4)+0</f>
        <v>0</v>
      </c>
      <c r="U1036" s="7">
        <f t="shared" si="166"/>
        <v>0</v>
      </c>
      <c r="V1036" s="7">
        <f t="shared" si="167"/>
        <v>0</v>
      </c>
      <c r="W1036" s="66">
        <f t="shared" si="168"/>
        <v>0</v>
      </c>
    </row>
    <row r="1037" spans="1:52" ht="15">
      <c r="A1037" s="5" t="str">
        <f t="shared" si="169"/>
        <v/>
      </c>
      <c r="B1037" s="5" t="str">
        <f t="shared" si="170"/>
        <v/>
      </c>
      <c r="C1037" s="5">
        <v>26</v>
      </c>
      <c r="D1037" s="764"/>
      <c r="F1037" s="529"/>
      <c r="G1037" s="539">
        <f>IF('Form - Part 1'!$D$37="Yes",1,0)</f>
        <v>0</v>
      </c>
      <c r="H1037" s="527">
        <v>7</v>
      </c>
      <c r="I1037" s="561"/>
      <c r="J1037" s="562"/>
      <c r="K1037" s="567"/>
      <c r="L1037" s="564"/>
      <c r="M1037" s="563"/>
      <c r="N1037" s="568"/>
      <c r="O1037" s="570"/>
      <c r="P1037" s="671">
        <f t="shared" si="162"/>
        <v>0</v>
      </c>
      <c r="Q1037" s="63">
        <f t="shared" si="163"/>
        <v>0</v>
      </c>
      <c r="R1037" s="62">
        <f t="shared" si="164"/>
        <v>0</v>
      </c>
      <c r="S1037" s="66">
        <f t="shared" si="165"/>
        <v>0</v>
      </c>
      <c r="T1037" s="7">
        <f>($I1037='Team Results'!$L$4)+0</f>
        <v>0</v>
      </c>
      <c r="U1037" s="7">
        <f t="shared" si="166"/>
        <v>0</v>
      </c>
      <c r="V1037" s="7">
        <f t="shared" si="167"/>
        <v>0</v>
      </c>
      <c r="W1037" s="66">
        <f t="shared" si="168"/>
        <v>0</v>
      </c>
    </row>
    <row r="1038" spans="1:52" ht="15">
      <c r="A1038" s="5" t="str">
        <f t="shared" si="169"/>
        <v/>
      </c>
      <c r="B1038" s="5" t="str">
        <f t="shared" si="170"/>
        <v/>
      </c>
      <c r="C1038" s="5">
        <v>26</v>
      </c>
      <c r="D1038" s="764"/>
      <c r="F1038" s="529"/>
      <c r="G1038" s="539">
        <f>IF('Form - Part 1'!$D$37="Yes",1,0)</f>
        <v>0</v>
      </c>
      <c r="H1038" s="527">
        <v>8</v>
      </c>
      <c r="I1038" s="561"/>
      <c r="J1038" s="562"/>
      <c r="K1038" s="567"/>
      <c r="L1038" s="564"/>
      <c r="M1038" s="563"/>
      <c r="N1038" s="568"/>
      <c r="O1038" s="570"/>
      <c r="P1038" s="671">
        <f t="shared" si="162"/>
        <v>0</v>
      </c>
      <c r="Q1038" s="63">
        <f t="shared" si="163"/>
        <v>0</v>
      </c>
      <c r="R1038" s="62">
        <f t="shared" si="164"/>
        <v>0</v>
      </c>
      <c r="S1038" s="66">
        <f t="shared" si="165"/>
        <v>0</v>
      </c>
      <c r="T1038" s="7">
        <f>($I1038='Team Results'!$L$4)+0</f>
        <v>0</v>
      </c>
      <c r="U1038" s="7">
        <f t="shared" si="166"/>
        <v>0</v>
      </c>
      <c r="V1038" s="7">
        <f t="shared" si="167"/>
        <v>0</v>
      </c>
      <c r="W1038" s="66">
        <f t="shared" si="168"/>
        <v>0</v>
      </c>
    </row>
    <row r="1039" spans="1:52" ht="15">
      <c r="A1039" s="5" t="str">
        <f t="shared" si="169"/>
        <v/>
      </c>
      <c r="B1039" s="5" t="str">
        <f t="shared" si="170"/>
        <v/>
      </c>
      <c r="C1039" s="5">
        <v>26</v>
      </c>
      <c r="D1039" s="764"/>
      <c r="F1039" s="529"/>
      <c r="G1039" s="539">
        <f>IF('Form - Part 1'!$D$37="Yes",1,0)</f>
        <v>0</v>
      </c>
      <c r="H1039" s="527">
        <v>9</v>
      </c>
      <c r="I1039" s="561"/>
      <c r="J1039" s="562"/>
      <c r="K1039" s="563"/>
      <c r="L1039" s="564"/>
      <c r="M1039" s="563"/>
      <c r="N1039" s="565"/>
      <c r="O1039" s="570"/>
      <c r="P1039" s="671">
        <f t="shared" si="162"/>
        <v>0</v>
      </c>
      <c r="Q1039" s="63">
        <f t="shared" si="163"/>
        <v>0</v>
      </c>
      <c r="R1039" s="62">
        <f t="shared" si="164"/>
        <v>0</v>
      </c>
      <c r="S1039" s="66">
        <f t="shared" si="165"/>
        <v>0</v>
      </c>
      <c r="T1039" s="7">
        <f>($I1039='Team Results'!$L$4)+0</f>
        <v>0</v>
      </c>
      <c r="U1039" s="7">
        <f t="shared" si="166"/>
        <v>0</v>
      </c>
      <c r="V1039" s="7">
        <f t="shared" si="167"/>
        <v>0</v>
      </c>
      <c r="W1039" s="66">
        <f t="shared" si="168"/>
        <v>0</v>
      </c>
    </row>
    <row r="1040" spans="1:52" ht="15">
      <c r="A1040" s="5" t="str">
        <f t="shared" si="169"/>
        <v/>
      </c>
      <c r="B1040" s="5" t="str">
        <f t="shared" si="170"/>
        <v/>
      </c>
      <c r="C1040" s="5">
        <v>26</v>
      </c>
      <c r="D1040" s="764"/>
      <c r="F1040" s="529"/>
      <c r="G1040" s="539">
        <f>IF('Form - Part 1'!$D$37="Yes",1,0)</f>
        <v>0</v>
      </c>
      <c r="H1040" s="527">
        <v>10</v>
      </c>
      <c r="I1040" s="561"/>
      <c r="J1040" s="562"/>
      <c r="K1040" s="567"/>
      <c r="L1040" s="564"/>
      <c r="M1040" s="563"/>
      <c r="N1040" s="568"/>
      <c r="O1040" s="570"/>
      <c r="P1040" s="671">
        <f t="shared" si="162"/>
        <v>0</v>
      </c>
      <c r="Q1040" s="63">
        <f t="shared" si="163"/>
        <v>0</v>
      </c>
      <c r="R1040" s="62">
        <f t="shared" si="164"/>
        <v>0</v>
      </c>
      <c r="S1040" s="66">
        <f t="shared" si="165"/>
        <v>0</v>
      </c>
      <c r="T1040" s="7">
        <f>($I1040='Team Results'!$L$4)+0</f>
        <v>0</v>
      </c>
      <c r="U1040" s="7">
        <f t="shared" si="166"/>
        <v>0</v>
      </c>
      <c r="V1040" s="7">
        <f t="shared" si="167"/>
        <v>0</v>
      </c>
      <c r="W1040" s="66">
        <f t="shared" si="168"/>
        <v>0</v>
      </c>
    </row>
    <row r="1041" spans="1:23" ht="15">
      <c r="A1041" s="5" t="str">
        <f t="shared" si="169"/>
        <v/>
      </c>
      <c r="B1041" s="5" t="str">
        <f t="shared" si="170"/>
        <v/>
      </c>
      <c r="C1041" s="5">
        <v>26</v>
      </c>
      <c r="D1041" s="764"/>
      <c r="F1041" s="529"/>
      <c r="G1041" s="539">
        <f>IF('Form - Part 1'!$D$37="Yes",1,0)</f>
        <v>0</v>
      </c>
      <c r="H1041" s="527">
        <v>11</v>
      </c>
      <c r="I1041" s="561"/>
      <c r="J1041" s="562"/>
      <c r="K1041" s="563"/>
      <c r="L1041" s="564"/>
      <c r="M1041" s="563"/>
      <c r="N1041" s="565"/>
      <c r="O1041" s="570"/>
      <c r="P1041" s="671">
        <f t="shared" si="162"/>
        <v>0</v>
      </c>
      <c r="Q1041" s="63">
        <f t="shared" si="163"/>
        <v>0</v>
      </c>
      <c r="R1041" s="62">
        <f t="shared" si="164"/>
        <v>0</v>
      </c>
      <c r="S1041" s="66">
        <f t="shared" si="165"/>
        <v>0</v>
      </c>
      <c r="T1041" s="7">
        <f>($I1041='Team Results'!$L$4)+0</f>
        <v>0</v>
      </c>
      <c r="U1041" s="7">
        <f t="shared" si="166"/>
        <v>0</v>
      </c>
      <c r="V1041" s="7">
        <f t="shared" si="167"/>
        <v>0</v>
      </c>
      <c r="W1041" s="66">
        <f t="shared" si="168"/>
        <v>0</v>
      </c>
    </row>
    <row r="1042" spans="1:23" ht="15">
      <c r="A1042" s="5" t="str">
        <f t="shared" si="169"/>
        <v/>
      </c>
      <c r="B1042" s="5" t="str">
        <f t="shared" si="170"/>
        <v/>
      </c>
      <c r="C1042" s="5">
        <v>26</v>
      </c>
      <c r="D1042" s="764"/>
      <c r="F1042" s="529"/>
      <c r="G1042" s="539">
        <f>IF('Form - Part 1'!$D$37="Yes",1,0)</f>
        <v>0</v>
      </c>
      <c r="H1042" s="527">
        <v>12</v>
      </c>
      <c r="I1042" s="561"/>
      <c r="J1042" s="562"/>
      <c r="K1042" s="567"/>
      <c r="L1042" s="564"/>
      <c r="M1042" s="563"/>
      <c r="N1042" s="568"/>
      <c r="O1042" s="570"/>
      <c r="P1042" s="671">
        <f t="shared" si="162"/>
        <v>0</v>
      </c>
      <c r="Q1042" s="63">
        <f t="shared" si="163"/>
        <v>0</v>
      </c>
      <c r="R1042" s="62">
        <f t="shared" si="164"/>
        <v>0</v>
      </c>
      <c r="S1042" s="66">
        <f t="shared" si="165"/>
        <v>0</v>
      </c>
      <c r="T1042" s="7">
        <f>($I1042='Team Results'!$L$4)+0</f>
        <v>0</v>
      </c>
      <c r="U1042" s="7">
        <f t="shared" si="166"/>
        <v>0</v>
      </c>
      <c r="V1042" s="7">
        <f t="shared" si="167"/>
        <v>0</v>
      </c>
      <c r="W1042" s="66">
        <f t="shared" si="168"/>
        <v>0</v>
      </c>
    </row>
    <row r="1043" spans="1:23" ht="15">
      <c r="A1043" s="5" t="str">
        <f t="shared" si="169"/>
        <v/>
      </c>
      <c r="B1043" s="5" t="str">
        <f t="shared" si="170"/>
        <v/>
      </c>
      <c r="C1043" s="5">
        <v>26</v>
      </c>
      <c r="D1043" s="764"/>
      <c r="F1043" s="529"/>
      <c r="G1043" s="539">
        <f>IF('Form - Part 1'!$D$37="Yes",1,0)</f>
        <v>0</v>
      </c>
      <c r="H1043" s="527">
        <v>13</v>
      </c>
      <c r="I1043" s="561"/>
      <c r="J1043" s="562"/>
      <c r="K1043" s="567"/>
      <c r="L1043" s="564"/>
      <c r="M1043" s="563"/>
      <c r="N1043" s="568"/>
      <c r="O1043" s="570"/>
      <c r="P1043" s="671">
        <f t="shared" si="162"/>
        <v>0</v>
      </c>
      <c r="Q1043" s="63">
        <f t="shared" si="163"/>
        <v>0</v>
      </c>
      <c r="R1043" s="62">
        <f t="shared" si="164"/>
        <v>0</v>
      </c>
      <c r="S1043" s="66">
        <f t="shared" si="165"/>
        <v>0</v>
      </c>
      <c r="T1043" s="7">
        <f>($I1043='Team Results'!$L$4)+0</f>
        <v>0</v>
      </c>
      <c r="U1043" s="7">
        <f t="shared" si="166"/>
        <v>0</v>
      </c>
      <c r="V1043" s="7">
        <f t="shared" si="167"/>
        <v>0</v>
      </c>
      <c r="W1043" s="66">
        <f t="shared" si="168"/>
        <v>0</v>
      </c>
    </row>
    <row r="1044" spans="1:23" ht="15">
      <c r="A1044" s="5" t="str">
        <f t="shared" si="169"/>
        <v/>
      </c>
      <c r="B1044" s="5" t="str">
        <f t="shared" si="170"/>
        <v/>
      </c>
      <c r="C1044" s="5">
        <v>26</v>
      </c>
      <c r="D1044" s="764"/>
      <c r="F1044" s="529"/>
      <c r="G1044" s="539">
        <f>IF('Form - Part 1'!$D$37="Yes",1,0)</f>
        <v>0</v>
      </c>
      <c r="H1044" s="527">
        <v>14</v>
      </c>
      <c r="I1044" s="561"/>
      <c r="J1044" s="562"/>
      <c r="K1044" s="563"/>
      <c r="L1044" s="564"/>
      <c r="M1044" s="563"/>
      <c r="N1044" s="565"/>
      <c r="O1044" s="570"/>
      <c r="P1044" s="671">
        <f t="shared" si="162"/>
        <v>0</v>
      </c>
      <c r="Q1044" s="63">
        <f t="shared" si="163"/>
        <v>0</v>
      </c>
      <c r="R1044" s="62">
        <f t="shared" si="164"/>
        <v>0</v>
      </c>
      <c r="S1044" s="66">
        <f t="shared" si="165"/>
        <v>0</v>
      </c>
      <c r="T1044" s="7">
        <f>($I1044='Team Results'!$L$4)+0</f>
        <v>0</v>
      </c>
      <c r="U1044" s="7">
        <f t="shared" si="166"/>
        <v>0</v>
      </c>
      <c r="V1044" s="7">
        <f t="shared" si="167"/>
        <v>0</v>
      </c>
      <c r="W1044" s="66">
        <f t="shared" si="168"/>
        <v>0</v>
      </c>
    </row>
    <row r="1045" spans="1:23" ht="15">
      <c r="A1045" s="5" t="str">
        <f t="shared" si="169"/>
        <v/>
      </c>
      <c r="B1045" s="5" t="str">
        <f t="shared" si="170"/>
        <v/>
      </c>
      <c r="C1045" s="5">
        <v>26</v>
      </c>
      <c r="D1045" s="764"/>
      <c r="F1045" s="529"/>
      <c r="G1045" s="539">
        <f>IF('Form - Part 1'!$D$37="Yes",1,0)</f>
        <v>0</v>
      </c>
      <c r="H1045" s="527">
        <v>15</v>
      </c>
      <c r="I1045" s="561"/>
      <c r="J1045" s="562"/>
      <c r="K1045" s="563"/>
      <c r="L1045" s="564"/>
      <c r="M1045" s="563"/>
      <c r="N1045" s="565"/>
      <c r="O1045" s="570"/>
      <c r="P1045" s="671">
        <f t="shared" si="162"/>
        <v>0</v>
      </c>
      <c r="Q1045" s="63">
        <f t="shared" si="163"/>
        <v>0</v>
      </c>
      <c r="R1045" s="62">
        <f t="shared" si="164"/>
        <v>0</v>
      </c>
      <c r="S1045" s="66">
        <f t="shared" si="165"/>
        <v>0</v>
      </c>
      <c r="T1045" s="7">
        <f>($I1045='Team Results'!$L$4)+0</f>
        <v>0</v>
      </c>
      <c r="U1045" s="7">
        <f t="shared" si="166"/>
        <v>0</v>
      </c>
      <c r="V1045" s="7">
        <f t="shared" si="167"/>
        <v>0</v>
      </c>
      <c r="W1045" s="66">
        <f t="shared" si="168"/>
        <v>0</v>
      </c>
    </row>
    <row r="1046" spans="1:23" ht="15">
      <c r="A1046" s="5" t="str">
        <f t="shared" si="169"/>
        <v/>
      </c>
      <c r="B1046" s="5" t="str">
        <f t="shared" si="170"/>
        <v/>
      </c>
      <c r="C1046" s="5">
        <v>26</v>
      </c>
      <c r="D1046" s="764"/>
      <c r="F1046" s="529"/>
      <c r="G1046" s="539">
        <f>IF('Form - Part 1'!$D$37="Yes",1,0)</f>
        <v>0</v>
      </c>
      <c r="H1046" s="527">
        <v>16</v>
      </c>
      <c r="I1046" s="561"/>
      <c r="J1046" s="562"/>
      <c r="K1046" s="563"/>
      <c r="L1046" s="564"/>
      <c r="M1046" s="563"/>
      <c r="N1046" s="565"/>
      <c r="O1046" s="570"/>
      <c r="P1046" s="671">
        <f t="shared" si="162"/>
        <v>0</v>
      </c>
      <c r="Q1046" s="63">
        <f t="shared" si="163"/>
        <v>0</v>
      </c>
      <c r="R1046" s="62">
        <f t="shared" si="164"/>
        <v>0</v>
      </c>
      <c r="S1046" s="66">
        <f t="shared" si="165"/>
        <v>0</v>
      </c>
      <c r="T1046" s="7">
        <f>($I1046='Team Results'!$L$4)+0</f>
        <v>0</v>
      </c>
      <c r="U1046" s="7">
        <f t="shared" si="166"/>
        <v>0</v>
      </c>
      <c r="V1046" s="7">
        <f t="shared" si="167"/>
        <v>0</v>
      </c>
      <c r="W1046" s="66">
        <f t="shared" si="168"/>
        <v>0</v>
      </c>
    </row>
    <row r="1047" spans="1:23" ht="15">
      <c r="A1047" s="5" t="str">
        <f t="shared" si="169"/>
        <v/>
      </c>
      <c r="B1047" s="5" t="str">
        <f t="shared" si="170"/>
        <v/>
      </c>
      <c r="C1047" s="5">
        <v>26</v>
      </c>
      <c r="D1047" s="764"/>
      <c r="F1047" s="529"/>
      <c r="G1047" s="539">
        <f>IF('Form - Part 1'!$D$37="Yes",1,0)</f>
        <v>0</v>
      </c>
      <c r="H1047" s="527">
        <v>17</v>
      </c>
      <c r="I1047" s="561"/>
      <c r="J1047" s="562"/>
      <c r="K1047" s="567"/>
      <c r="L1047" s="564"/>
      <c r="M1047" s="563"/>
      <c r="N1047" s="568"/>
      <c r="O1047" s="570"/>
      <c r="P1047" s="671">
        <f t="shared" si="162"/>
        <v>0</v>
      </c>
      <c r="Q1047" s="63">
        <f t="shared" si="163"/>
        <v>0</v>
      </c>
      <c r="R1047" s="62">
        <f t="shared" si="164"/>
        <v>0</v>
      </c>
      <c r="S1047" s="66">
        <f t="shared" si="165"/>
        <v>0</v>
      </c>
      <c r="T1047" s="7">
        <f>($I1047='Team Results'!$L$4)+0</f>
        <v>0</v>
      </c>
      <c r="U1047" s="7">
        <f t="shared" si="166"/>
        <v>0</v>
      </c>
      <c r="V1047" s="7">
        <f t="shared" si="167"/>
        <v>0</v>
      </c>
      <c r="W1047" s="66">
        <f t="shared" si="168"/>
        <v>0</v>
      </c>
    </row>
    <row r="1048" spans="1:23" ht="15">
      <c r="A1048" s="5" t="str">
        <f t="shared" si="169"/>
        <v/>
      </c>
      <c r="B1048" s="5" t="str">
        <f t="shared" si="170"/>
        <v/>
      </c>
      <c r="C1048" s="5">
        <v>26</v>
      </c>
      <c r="D1048" s="764"/>
      <c r="F1048" s="529"/>
      <c r="G1048" s="539">
        <f>IF('Form - Part 1'!$D$37="Yes",1,0)</f>
        <v>0</v>
      </c>
      <c r="H1048" s="527">
        <v>18</v>
      </c>
      <c r="I1048" s="561"/>
      <c r="J1048" s="562"/>
      <c r="K1048" s="567"/>
      <c r="L1048" s="564"/>
      <c r="M1048" s="563"/>
      <c r="N1048" s="568"/>
      <c r="O1048" s="570"/>
      <c r="P1048" s="671">
        <f t="shared" si="162"/>
        <v>0</v>
      </c>
      <c r="Q1048" s="63">
        <f t="shared" si="163"/>
        <v>0</v>
      </c>
      <c r="R1048" s="62">
        <f t="shared" si="164"/>
        <v>0</v>
      </c>
      <c r="S1048" s="66">
        <f t="shared" si="165"/>
        <v>0</v>
      </c>
      <c r="T1048" s="7">
        <f>($I1048='Team Results'!$L$4)+0</f>
        <v>0</v>
      </c>
      <c r="U1048" s="7">
        <f t="shared" si="166"/>
        <v>0</v>
      </c>
      <c r="V1048" s="7">
        <f t="shared" si="167"/>
        <v>0</v>
      </c>
      <c r="W1048" s="66">
        <f t="shared" si="168"/>
        <v>0</v>
      </c>
    </row>
    <row r="1049" spans="1:23" ht="15">
      <c r="A1049" s="5" t="str">
        <f t="shared" si="169"/>
        <v/>
      </c>
      <c r="B1049" s="5" t="str">
        <f t="shared" si="170"/>
        <v/>
      </c>
      <c r="C1049" s="5">
        <v>26</v>
      </c>
      <c r="D1049" s="764"/>
      <c r="F1049" s="529"/>
      <c r="G1049" s="539">
        <f>IF('Form - Part 1'!$D$37="Yes",1,0)</f>
        <v>0</v>
      </c>
      <c r="H1049" s="527">
        <v>19</v>
      </c>
      <c r="I1049" s="561"/>
      <c r="J1049" s="562"/>
      <c r="K1049" s="567"/>
      <c r="L1049" s="564"/>
      <c r="M1049" s="563"/>
      <c r="N1049" s="568"/>
      <c r="O1049" s="570"/>
      <c r="P1049" s="671">
        <f t="shared" si="162"/>
        <v>0</v>
      </c>
      <c r="Q1049" s="63">
        <f t="shared" si="163"/>
        <v>0</v>
      </c>
      <c r="R1049" s="62">
        <f t="shared" si="164"/>
        <v>0</v>
      </c>
      <c r="S1049" s="66">
        <f t="shared" si="165"/>
        <v>0</v>
      </c>
      <c r="T1049" s="7">
        <f>($I1049='Team Results'!$L$4)+0</f>
        <v>0</v>
      </c>
      <c r="U1049" s="7">
        <f t="shared" si="166"/>
        <v>0</v>
      </c>
      <c r="V1049" s="7">
        <f t="shared" si="167"/>
        <v>0</v>
      </c>
      <c r="W1049" s="66">
        <f t="shared" si="168"/>
        <v>0</v>
      </c>
    </row>
    <row r="1050" spans="1:23" ht="15">
      <c r="A1050" s="5" t="str">
        <f t="shared" si="169"/>
        <v/>
      </c>
      <c r="B1050" s="5" t="str">
        <f t="shared" si="170"/>
        <v/>
      </c>
      <c r="C1050" s="5">
        <v>26</v>
      </c>
      <c r="D1050" s="764"/>
      <c r="F1050" s="529"/>
      <c r="G1050" s="539">
        <f>IF('Form - Part 1'!$D$37="Yes",1,0)</f>
        <v>0</v>
      </c>
      <c r="H1050" s="527">
        <v>20</v>
      </c>
      <c r="I1050" s="561"/>
      <c r="J1050" s="562"/>
      <c r="K1050" s="567"/>
      <c r="L1050" s="564"/>
      <c r="M1050" s="563"/>
      <c r="N1050" s="568"/>
      <c r="O1050" s="570"/>
      <c r="P1050" s="671">
        <f t="shared" si="162"/>
        <v>0</v>
      </c>
      <c r="Q1050" s="63">
        <f t="shared" si="163"/>
        <v>0</v>
      </c>
      <c r="R1050" s="62">
        <f t="shared" si="164"/>
        <v>0</v>
      </c>
      <c r="S1050" s="66">
        <f t="shared" si="165"/>
        <v>0</v>
      </c>
      <c r="T1050" s="7">
        <f>($I1050='Team Results'!$L$4)+0</f>
        <v>0</v>
      </c>
      <c r="U1050" s="7">
        <f t="shared" si="166"/>
        <v>0</v>
      </c>
      <c r="V1050" s="7">
        <f t="shared" si="167"/>
        <v>0</v>
      </c>
      <c r="W1050" s="66">
        <f t="shared" si="168"/>
        <v>0</v>
      </c>
    </row>
    <row r="1051" spans="1:23" ht="15">
      <c r="A1051" s="5" t="str">
        <f t="shared" si="169"/>
        <v/>
      </c>
      <c r="B1051" s="5" t="str">
        <f t="shared" si="170"/>
        <v/>
      </c>
      <c r="C1051" s="5">
        <v>26</v>
      </c>
      <c r="D1051" s="764"/>
      <c r="F1051" s="529"/>
      <c r="G1051" s="539">
        <f>IF('Form - Part 1'!$D$37="Yes",1,0)</f>
        <v>0</v>
      </c>
      <c r="H1051" s="527">
        <v>21</v>
      </c>
      <c r="I1051" s="561"/>
      <c r="J1051" s="562"/>
      <c r="K1051" s="567"/>
      <c r="L1051" s="564"/>
      <c r="M1051" s="563"/>
      <c r="N1051" s="568"/>
      <c r="O1051" s="570"/>
      <c r="P1051" s="671">
        <f t="shared" si="162"/>
        <v>0</v>
      </c>
      <c r="Q1051" s="63">
        <f t="shared" si="163"/>
        <v>0</v>
      </c>
      <c r="R1051" s="62">
        <f t="shared" si="164"/>
        <v>0</v>
      </c>
      <c r="S1051" s="66">
        <f t="shared" si="165"/>
        <v>0</v>
      </c>
      <c r="T1051" s="7">
        <f>($I1051='Team Results'!$L$4)+0</f>
        <v>0</v>
      </c>
      <c r="U1051" s="7">
        <f t="shared" si="166"/>
        <v>0</v>
      </c>
      <c r="V1051" s="7">
        <f t="shared" si="167"/>
        <v>0</v>
      </c>
      <c r="W1051" s="66">
        <f t="shared" si="168"/>
        <v>0</v>
      </c>
    </row>
    <row r="1052" spans="1:23" ht="15">
      <c r="A1052" s="5" t="str">
        <f t="shared" si="169"/>
        <v/>
      </c>
      <c r="B1052" s="5" t="str">
        <f t="shared" si="170"/>
        <v/>
      </c>
      <c r="C1052" s="5">
        <v>26</v>
      </c>
      <c r="D1052" s="764"/>
      <c r="F1052" s="529"/>
      <c r="G1052" s="539">
        <f>IF('Form - Part 1'!$D$37="Yes",1,0)</f>
        <v>0</v>
      </c>
      <c r="H1052" s="527">
        <v>22</v>
      </c>
      <c r="I1052" s="561"/>
      <c r="J1052" s="562"/>
      <c r="K1052" s="567"/>
      <c r="L1052" s="564"/>
      <c r="M1052" s="563"/>
      <c r="N1052" s="568"/>
      <c r="O1052" s="570"/>
      <c r="P1052" s="671">
        <f t="shared" si="162"/>
        <v>0</v>
      </c>
      <c r="Q1052" s="63">
        <f t="shared" si="163"/>
        <v>0</v>
      </c>
      <c r="R1052" s="62">
        <f t="shared" si="164"/>
        <v>0</v>
      </c>
      <c r="S1052" s="66">
        <f t="shared" si="165"/>
        <v>0</v>
      </c>
      <c r="T1052" s="7">
        <f>($I1052='Team Results'!$L$4)+0</f>
        <v>0</v>
      </c>
      <c r="U1052" s="7">
        <f t="shared" si="166"/>
        <v>0</v>
      </c>
      <c r="V1052" s="7">
        <f t="shared" si="167"/>
        <v>0</v>
      </c>
      <c r="W1052" s="66">
        <f t="shared" si="168"/>
        <v>0</v>
      </c>
    </row>
    <row r="1053" spans="1:23" ht="15">
      <c r="A1053" s="5" t="str">
        <f t="shared" si="169"/>
        <v/>
      </c>
      <c r="B1053" s="5" t="str">
        <f t="shared" si="170"/>
        <v/>
      </c>
      <c r="C1053" s="5">
        <v>26</v>
      </c>
      <c r="D1053" s="764"/>
      <c r="F1053" s="529"/>
      <c r="G1053" s="539">
        <f>IF('Form - Part 1'!$D$37="Yes",1,0)</f>
        <v>0</v>
      </c>
      <c r="H1053" s="527">
        <v>23</v>
      </c>
      <c r="I1053" s="561"/>
      <c r="J1053" s="562"/>
      <c r="K1053" s="567"/>
      <c r="L1053" s="564"/>
      <c r="M1053" s="563"/>
      <c r="N1053" s="568"/>
      <c r="O1053" s="570"/>
      <c r="P1053" s="671">
        <f t="shared" si="162"/>
        <v>0</v>
      </c>
      <c r="Q1053" s="63">
        <f t="shared" si="163"/>
        <v>0</v>
      </c>
      <c r="R1053" s="62">
        <f t="shared" si="164"/>
        <v>0</v>
      </c>
      <c r="S1053" s="66">
        <f t="shared" si="165"/>
        <v>0</v>
      </c>
      <c r="T1053" s="7">
        <f>($I1053='Team Results'!$L$4)+0</f>
        <v>0</v>
      </c>
      <c r="U1053" s="7">
        <f t="shared" si="166"/>
        <v>0</v>
      </c>
      <c r="V1053" s="7">
        <f t="shared" si="167"/>
        <v>0</v>
      </c>
      <c r="W1053" s="66">
        <f t="shared" si="168"/>
        <v>0</v>
      </c>
    </row>
    <row r="1054" spans="1:23" ht="15">
      <c r="A1054" s="5" t="str">
        <f t="shared" si="169"/>
        <v/>
      </c>
      <c r="B1054" s="5" t="str">
        <f t="shared" si="170"/>
        <v/>
      </c>
      <c r="C1054" s="5">
        <v>26</v>
      </c>
      <c r="D1054" s="764"/>
      <c r="F1054" s="529"/>
      <c r="G1054" s="539">
        <f>IF('Form - Part 1'!$D$37="Yes",1,0)</f>
        <v>0</v>
      </c>
      <c r="H1054" s="527">
        <v>24</v>
      </c>
      <c r="I1054" s="561"/>
      <c r="J1054" s="562"/>
      <c r="K1054" s="567"/>
      <c r="L1054" s="564"/>
      <c r="M1054" s="563"/>
      <c r="N1054" s="568"/>
      <c r="O1054" s="570"/>
      <c r="P1054" s="671">
        <f t="shared" si="162"/>
        <v>0</v>
      </c>
      <c r="Q1054" s="63">
        <f t="shared" si="163"/>
        <v>0</v>
      </c>
      <c r="R1054" s="62">
        <f t="shared" si="164"/>
        <v>0</v>
      </c>
      <c r="S1054" s="66">
        <f t="shared" si="165"/>
        <v>0</v>
      </c>
      <c r="T1054" s="7">
        <f>($I1054='Team Results'!$L$4)+0</f>
        <v>0</v>
      </c>
      <c r="U1054" s="7">
        <f t="shared" si="166"/>
        <v>0</v>
      </c>
      <c r="V1054" s="7">
        <f t="shared" si="167"/>
        <v>0</v>
      </c>
      <c r="W1054" s="66">
        <f t="shared" si="168"/>
        <v>0</v>
      </c>
    </row>
    <row r="1055" spans="1:23" ht="15">
      <c r="A1055" s="5" t="str">
        <f t="shared" si="169"/>
        <v/>
      </c>
      <c r="B1055" s="5" t="str">
        <f t="shared" si="170"/>
        <v/>
      </c>
      <c r="C1055" s="5">
        <v>26</v>
      </c>
      <c r="D1055" s="764"/>
      <c r="F1055" s="529"/>
      <c r="G1055" s="539">
        <f>IF('Form - Part 1'!$D$37="Yes",1,0)</f>
        <v>0</v>
      </c>
      <c r="H1055" s="527">
        <v>25</v>
      </c>
      <c r="I1055" s="561"/>
      <c r="J1055" s="562"/>
      <c r="K1055" s="567"/>
      <c r="L1055" s="564"/>
      <c r="M1055" s="563"/>
      <c r="N1055" s="568"/>
      <c r="O1055" s="570"/>
      <c r="P1055" s="671">
        <f t="shared" si="162"/>
        <v>0</v>
      </c>
      <c r="Q1055" s="63">
        <f t="shared" si="163"/>
        <v>0</v>
      </c>
      <c r="R1055" s="62">
        <f t="shared" si="164"/>
        <v>0</v>
      </c>
      <c r="S1055" s="66">
        <f t="shared" si="165"/>
        <v>0</v>
      </c>
      <c r="T1055" s="7">
        <f>($I1055='Team Results'!$L$4)+0</f>
        <v>0</v>
      </c>
      <c r="U1055" s="7">
        <f t="shared" si="166"/>
        <v>0</v>
      </c>
      <c r="V1055" s="7">
        <f t="shared" si="167"/>
        <v>0</v>
      </c>
      <c r="W1055" s="66">
        <f t="shared" si="168"/>
        <v>0</v>
      </c>
    </row>
    <row r="1056" spans="1:23" ht="15">
      <c r="A1056" s="5" t="str">
        <f t="shared" si="169"/>
        <v/>
      </c>
      <c r="B1056" s="5" t="str">
        <f t="shared" si="170"/>
        <v/>
      </c>
      <c r="C1056" s="5">
        <v>26</v>
      </c>
      <c r="D1056" s="764"/>
      <c r="F1056" s="529"/>
      <c r="G1056" s="539">
        <f>IF('Form - Part 1'!$D$37="Yes",1,0)</f>
        <v>0</v>
      </c>
      <c r="H1056" s="527">
        <v>26</v>
      </c>
      <c r="I1056" s="561"/>
      <c r="J1056" s="562"/>
      <c r="K1056" s="563"/>
      <c r="L1056" s="564"/>
      <c r="M1056" s="563"/>
      <c r="N1056" s="565"/>
      <c r="O1056" s="570"/>
      <c r="P1056" s="671">
        <f t="shared" si="162"/>
        <v>0</v>
      </c>
      <c r="Q1056" s="63">
        <f t="shared" si="163"/>
        <v>0</v>
      </c>
      <c r="R1056" s="62">
        <f t="shared" si="164"/>
        <v>0</v>
      </c>
      <c r="S1056" s="66">
        <f t="shared" si="165"/>
        <v>0</v>
      </c>
      <c r="T1056" s="7">
        <f>($I1056='Team Results'!$L$4)+0</f>
        <v>0</v>
      </c>
      <c r="U1056" s="7">
        <f t="shared" si="166"/>
        <v>0</v>
      </c>
      <c r="V1056" s="7">
        <f t="shared" si="167"/>
        <v>0</v>
      </c>
      <c r="W1056" s="66">
        <f t="shared" si="168"/>
        <v>0</v>
      </c>
    </row>
    <row r="1057" spans="1:52" ht="15">
      <c r="A1057" s="5" t="str">
        <f t="shared" si="169"/>
        <v/>
      </c>
      <c r="B1057" s="5" t="str">
        <f t="shared" si="170"/>
        <v/>
      </c>
      <c r="C1057" s="5">
        <v>26</v>
      </c>
      <c r="D1057" s="764"/>
      <c r="F1057" s="529"/>
      <c r="G1057" s="539">
        <f>IF('Form - Part 1'!$D$37="Yes",1,0)</f>
        <v>0</v>
      </c>
      <c r="H1057" s="527">
        <v>27</v>
      </c>
      <c r="I1057" s="561"/>
      <c r="J1057" s="562"/>
      <c r="K1057" s="563"/>
      <c r="L1057" s="564"/>
      <c r="M1057" s="563"/>
      <c r="N1057" s="565"/>
      <c r="O1057" s="570"/>
      <c r="P1057" s="671">
        <f t="shared" si="162"/>
        <v>0</v>
      </c>
      <c r="Q1057" s="63">
        <f t="shared" si="163"/>
        <v>0</v>
      </c>
      <c r="R1057" s="62">
        <f t="shared" si="164"/>
        <v>0</v>
      </c>
      <c r="S1057" s="66">
        <f t="shared" si="165"/>
        <v>0</v>
      </c>
      <c r="T1057" s="7">
        <f>($I1057='Team Results'!$L$4)+0</f>
        <v>0</v>
      </c>
      <c r="U1057" s="7">
        <f t="shared" si="166"/>
        <v>0</v>
      </c>
      <c r="V1057" s="7">
        <f t="shared" si="167"/>
        <v>0</v>
      </c>
      <c r="W1057" s="66">
        <f t="shared" si="168"/>
        <v>0</v>
      </c>
    </row>
    <row r="1058" spans="1:52" ht="15">
      <c r="A1058" s="5" t="str">
        <f t="shared" si="169"/>
        <v/>
      </c>
      <c r="B1058" s="5" t="str">
        <f t="shared" si="170"/>
        <v/>
      </c>
      <c r="C1058" s="5">
        <v>26</v>
      </c>
      <c r="D1058" s="764"/>
      <c r="F1058" s="529"/>
      <c r="G1058" s="539">
        <f>IF('Form - Part 1'!$D$37="Yes",1,0)</f>
        <v>0</v>
      </c>
      <c r="H1058" s="527">
        <v>28</v>
      </c>
      <c r="I1058" s="561"/>
      <c r="J1058" s="562"/>
      <c r="K1058" s="563"/>
      <c r="L1058" s="564"/>
      <c r="M1058" s="563"/>
      <c r="N1058" s="565"/>
      <c r="O1058" s="570"/>
      <c r="P1058" s="671">
        <f t="shared" si="162"/>
        <v>0</v>
      </c>
      <c r="Q1058" s="63">
        <f t="shared" si="163"/>
        <v>0</v>
      </c>
      <c r="R1058" s="62">
        <f t="shared" si="164"/>
        <v>0</v>
      </c>
      <c r="S1058" s="66">
        <f t="shared" si="165"/>
        <v>0</v>
      </c>
      <c r="T1058" s="7">
        <f>($I1058='Team Results'!$L$4)+0</f>
        <v>0</v>
      </c>
      <c r="U1058" s="7">
        <f t="shared" si="166"/>
        <v>0</v>
      </c>
      <c r="V1058" s="7">
        <f t="shared" si="167"/>
        <v>0</v>
      </c>
      <c r="W1058" s="66">
        <f t="shared" si="168"/>
        <v>0</v>
      </c>
    </row>
    <row r="1059" spans="1:52" ht="15">
      <c r="A1059" s="5" t="str">
        <f t="shared" si="169"/>
        <v/>
      </c>
      <c r="B1059" s="5" t="str">
        <f t="shared" si="170"/>
        <v/>
      </c>
      <c r="C1059" s="5">
        <v>26</v>
      </c>
      <c r="D1059" s="764"/>
      <c r="F1059" s="529"/>
      <c r="G1059" s="539">
        <f>IF('Form - Part 1'!$D$37="Yes",1,0)</f>
        <v>0</v>
      </c>
      <c r="H1059" s="527">
        <v>29</v>
      </c>
      <c r="I1059" s="561"/>
      <c r="J1059" s="562"/>
      <c r="K1059" s="563"/>
      <c r="L1059" s="564"/>
      <c r="M1059" s="563"/>
      <c r="N1059" s="565"/>
      <c r="O1059" s="570"/>
      <c r="P1059" s="671">
        <f t="shared" si="162"/>
        <v>0</v>
      </c>
      <c r="Q1059" s="63">
        <f t="shared" si="163"/>
        <v>0</v>
      </c>
      <c r="R1059" s="62">
        <f t="shared" si="164"/>
        <v>0</v>
      </c>
      <c r="S1059" s="66">
        <f t="shared" si="165"/>
        <v>0</v>
      </c>
      <c r="T1059" s="7">
        <f>($I1059='Team Results'!$L$4)+0</f>
        <v>0</v>
      </c>
      <c r="U1059" s="7">
        <f t="shared" si="166"/>
        <v>0</v>
      </c>
      <c r="V1059" s="7">
        <f t="shared" si="167"/>
        <v>0</v>
      </c>
      <c r="W1059" s="66">
        <f t="shared" si="168"/>
        <v>0</v>
      </c>
    </row>
    <row r="1060" spans="1:52" ht="15">
      <c r="A1060" s="5" t="str">
        <f t="shared" si="169"/>
        <v/>
      </c>
      <c r="B1060" s="5" t="str">
        <f t="shared" si="170"/>
        <v/>
      </c>
      <c r="C1060" s="5">
        <v>26</v>
      </c>
      <c r="D1060" s="764"/>
      <c r="F1060" s="529"/>
      <c r="G1060" s="539">
        <f>IF('Form - Part 1'!$D$37="Yes",1,0)</f>
        <v>0</v>
      </c>
      <c r="H1060" s="527">
        <v>30</v>
      </c>
      <c r="I1060" s="561"/>
      <c r="J1060" s="562"/>
      <c r="K1060" s="567"/>
      <c r="L1060" s="564"/>
      <c r="M1060" s="563"/>
      <c r="N1060" s="568"/>
      <c r="O1060" s="570"/>
      <c r="P1060" s="671">
        <f t="shared" si="162"/>
        <v>0</v>
      </c>
      <c r="Q1060" s="63">
        <f t="shared" si="163"/>
        <v>0</v>
      </c>
      <c r="R1060" s="62">
        <f t="shared" si="164"/>
        <v>0</v>
      </c>
      <c r="S1060" s="66">
        <f t="shared" si="165"/>
        <v>0</v>
      </c>
      <c r="T1060" s="7">
        <f>($I1060='Team Results'!$L$4)+0</f>
        <v>0</v>
      </c>
      <c r="U1060" s="7">
        <f t="shared" si="166"/>
        <v>0</v>
      </c>
      <c r="V1060" s="7">
        <f t="shared" si="167"/>
        <v>0</v>
      </c>
      <c r="W1060" s="66">
        <f t="shared" si="168"/>
        <v>0</v>
      </c>
    </row>
    <row r="1061" spans="1:52" ht="15">
      <c r="A1061" s="5" t="str">
        <f t="shared" si="169"/>
        <v/>
      </c>
      <c r="B1061" s="5" t="str">
        <f t="shared" si="170"/>
        <v/>
      </c>
      <c r="C1061" s="5">
        <v>26</v>
      </c>
      <c r="D1061" s="764"/>
      <c r="F1061" s="529"/>
      <c r="G1061" s="539">
        <f>IF('Form - Part 1'!$D$37="Yes",1,0)</f>
        <v>0</v>
      </c>
      <c r="H1061" s="527">
        <v>31</v>
      </c>
      <c r="I1061" s="561"/>
      <c r="J1061" s="562"/>
      <c r="K1061" s="567"/>
      <c r="L1061" s="564"/>
      <c r="M1061" s="563"/>
      <c r="N1061" s="568"/>
      <c r="O1061" s="570"/>
      <c r="P1061" s="671">
        <f t="shared" si="162"/>
        <v>0</v>
      </c>
      <c r="Q1061" s="63">
        <f t="shared" si="163"/>
        <v>0</v>
      </c>
      <c r="R1061" s="62">
        <f t="shared" si="164"/>
        <v>0</v>
      </c>
      <c r="S1061" s="66">
        <f t="shared" si="165"/>
        <v>0</v>
      </c>
      <c r="T1061" s="7">
        <f>($I1061='Team Results'!$L$4)+0</f>
        <v>0</v>
      </c>
      <c r="U1061" s="7">
        <f t="shared" si="166"/>
        <v>0</v>
      </c>
      <c r="V1061" s="7">
        <f t="shared" si="167"/>
        <v>0</v>
      </c>
      <c r="W1061" s="66">
        <f t="shared" si="168"/>
        <v>0</v>
      </c>
    </row>
    <row r="1062" spans="1:52" ht="15">
      <c r="A1062" s="5" t="str">
        <f t="shared" si="169"/>
        <v/>
      </c>
      <c r="B1062" s="5" t="str">
        <f t="shared" si="170"/>
        <v/>
      </c>
      <c r="C1062" s="5">
        <v>26</v>
      </c>
      <c r="D1062" s="764"/>
      <c r="F1062" s="529"/>
      <c r="G1062" s="539">
        <f>IF('Form - Part 1'!$D$37="Yes",1,0)</f>
        <v>0</v>
      </c>
      <c r="H1062" s="527">
        <v>32</v>
      </c>
      <c r="I1062" s="561"/>
      <c r="J1062" s="562"/>
      <c r="K1062" s="567"/>
      <c r="L1062" s="564"/>
      <c r="M1062" s="563"/>
      <c r="N1062" s="568"/>
      <c r="O1062" s="570"/>
      <c r="P1062" s="671">
        <f t="shared" si="162"/>
        <v>0</v>
      </c>
      <c r="Q1062" s="63">
        <f t="shared" si="163"/>
        <v>0</v>
      </c>
      <c r="R1062" s="62">
        <f t="shared" si="164"/>
        <v>0</v>
      </c>
      <c r="S1062" s="66">
        <f t="shared" si="165"/>
        <v>0</v>
      </c>
      <c r="T1062" s="7">
        <f>($I1062='Team Results'!$L$4)+0</f>
        <v>0</v>
      </c>
      <c r="U1062" s="7">
        <f t="shared" si="166"/>
        <v>0</v>
      </c>
      <c r="V1062" s="7">
        <f t="shared" si="167"/>
        <v>0</v>
      </c>
      <c r="W1062" s="66">
        <f t="shared" si="168"/>
        <v>0</v>
      </c>
    </row>
    <row r="1063" spans="1:52" ht="15">
      <c r="A1063" s="5" t="str">
        <f t="shared" si="169"/>
        <v/>
      </c>
      <c r="B1063" s="5" t="str">
        <f t="shared" si="170"/>
        <v/>
      </c>
      <c r="C1063" s="5">
        <v>26</v>
      </c>
      <c r="D1063" s="764"/>
      <c r="F1063" s="529"/>
      <c r="G1063" s="539">
        <f>IF('Form - Part 1'!$D$37="Yes",1,0)</f>
        <v>0</v>
      </c>
      <c r="H1063" s="527">
        <v>33</v>
      </c>
      <c r="I1063" s="561"/>
      <c r="J1063" s="562"/>
      <c r="K1063" s="567"/>
      <c r="L1063" s="564"/>
      <c r="M1063" s="563"/>
      <c r="N1063" s="568"/>
      <c r="O1063" s="570"/>
      <c r="P1063" s="671">
        <f t="shared" si="162"/>
        <v>0</v>
      </c>
      <c r="Q1063" s="63">
        <f t="shared" si="163"/>
        <v>0</v>
      </c>
      <c r="R1063" s="62">
        <f t="shared" si="164"/>
        <v>0</v>
      </c>
      <c r="S1063" s="66">
        <f t="shared" si="165"/>
        <v>0</v>
      </c>
      <c r="T1063" s="7">
        <f>($I1063='Team Results'!$L$4)+0</f>
        <v>0</v>
      </c>
      <c r="U1063" s="7">
        <f t="shared" si="166"/>
        <v>0</v>
      </c>
      <c r="V1063" s="7">
        <f t="shared" si="167"/>
        <v>0</v>
      </c>
      <c r="W1063" s="66">
        <f t="shared" si="168"/>
        <v>0</v>
      </c>
    </row>
    <row r="1064" spans="1:52" ht="15">
      <c r="A1064" s="5" t="str">
        <f t="shared" si="169"/>
        <v/>
      </c>
      <c r="B1064" s="5" t="str">
        <f t="shared" si="170"/>
        <v/>
      </c>
      <c r="C1064" s="5">
        <v>26</v>
      </c>
      <c r="D1064" s="764"/>
      <c r="F1064" s="529"/>
      <c r="G1064" s="539">
        <f>IF('Form - Part 1'!$D$37="Yes",1,0)</f>
        <v>0</v>
      </c>
      <c r="H1064" s="527">
        <v>34</v>
      </c>
      <c r="I1064" s="561"/>
      <c r="J1064" s="562"/>
      <c r="K1064" s="567"/>
      <c r="L1064" s="564"/>
      <c r="M1064" s="563"/>
      <c r="N1064" s="568"/>
      <c r="O1064" s="570"/>
      <c r="P1064" s="671">
        <f t="shared" si="162"/>
        <v>0</v>
      </c>
      <c r="Q1064" s="63">
        <f t="shared" si="163"/>
        <v>0</v>
      </c>
      <c r="R1064" s="62">
        <f t="shared" si="164"/>
        <v>0</v>
      </c>
      <c r="S1064" s="66">
        <f t="shared" si="165"/>
        <v>0</v>
      </c>
      <c r="T1064" s="7">
        <f>($I1064='Team Results'!$L$4)+0</f>
        <v>0</v>
      </c>
      <c r="U1064" s="7">
        <f t="shared" si="166"/>
        <v>0</v>
      </c>
      <c r="V1064" s="7">
        <f t="shared" si="167"/>
        <v>0</v>
      </c>
      <c r="W1064" s="66">
        <f t="shared" si="168"/>
        <v>0</v>
      </c>
    </row>
    <row r="1065" spans="1:52" ht="15">
      <c r="A1065" s="5" t="str">
        <f t="shared" si="169"/>
        <v/>
      </c>
      <c r="B1065" s="5" t="str">
        <f t="shared" si="170"/>
        <v/>
      </c>
      <c r="C1065" s="5">
        <v>26</v>
      </c>
      <c r="D1065" s="764"/>
      <c r="F1065" s="529"/>
      <c r="G1065" s="539">
        <f>IF('Form - Part 1'!$D$37="Yes",1,0)</f>
        <v>0</v>
      </c>
      <c r="H1065" s="527">
        <v>35</v>
      </c>
      <c r="I1065" s="561"/>
      <c r="J1065" s="562"/>
      <c r="K1065" s="567"/>
      <c r="L1065" s="564"/>
      <c r="M1065" s="563"/>
      <c r="N1065" s="568"/>
      <c r="O1065" s="570"/>
      <c r="P1065" s="671">
        <f t="shared" si="162"/>
        <v>0</v>
      </c>
      <c r="Q1065" s="63">
        <f t="shared" si="163"/>
        <v>0</v>
      </c>
      <c r="R1065" s="62">
        <f t="shared" si="164"/>
        <v>0</v>
      </c>
      <c r="S1065" s="66">
        <f t="shared" si="165"/>
        <v>0</v>
      </c>
      <c r="T1065" s="7">
        <f>($I1065='Team Results'!$L$4)+0</f>
        <v>0</v>
      </c>
      <c r="U1065" s="7">
        <f t="shared" si="166"/>
        <v>0</v>
      </c>
      <c r="V1065" s="7">
        <f t="shared" si="167"/>
        <v>0</v>
      </c>
      <c r="W1065" s="66">
        <f t="shared" si="168"/>
        <v>0</v>
      </c>
    </row>
    <row r="1066" spans="1:52" ht="15">
      <c r="A1066" s="5" t="str">
        <f t="shared" si="169"/>
        <v/>
      </c>
      <c r="B1066" s="5" t="str">
        <f t="shared" si="170"/>
        <v/>
      </c>
      <c r="C1066" s="5">
        <v>26</v>
      </c>
      <c r="D1066" s="764"/>
      <c r="F1066" s="529"/>
      <c r="G1066" s="539">
        <f>IF('Form - Part 1'!$D$37="Yes",1,0)</f>
        <v>0</v>
      </c>
      <c r="H1066" s="527">
        <v>36</v>
      </c>
      <c r="I1066" s="561"/>
      <c r="J1066" s="562"/>
      <c r="K1066" s="567"/>
      <c r="L1066" s="564"/>
      <c r="M1066" s="563"/>
      <c r="N1066" s="568"/>
      <c r="O1066" s="570"/>
      <c r="P1066" s="671">
        <f t="shared" si="162"/>
        <v>0</v>
      </c>
      <c r="Q1066" s="63">
        <f t="shared" si="163"/>
        <v>0</v>
      </c>
      <c r="R1066" s="62">
        <f t="shared" si="164"/>
        <v>0</v>
      </c>
      <c r="S1066" s="66">
        <f t="shared" si="165"/>
        <v>0</v>
      </c>
      <c r="T1066" s="7">
        <f>($I1066='Team Results'!$L$4)+0</f>
        <v>0</v>
      </c>
      <c r="U1066" s="7">
        <f t="shared" si="166"/>
        <v>0</v>
      </c>
      <c r="V1066" s="7">
        <f t="shared" si="167"/>
        <v>0</v>
      </c>
      <c r="W1066" s="66">
        <f t="shared" si="168"/>
        <v>0</v>
      </c>
    </row>
    <row r="1067" spans="1:52" ht="15">
      <c r="A1067" s="5" t="str">
        <f t="shared" si="169"/>
        <v/>
      </c>
      <c r="B1067" s="5" t="str">
        <f t="shared" si="170"/>
        <v/>
      </c>
      <c r="C1067" s="5">
        <v>26</v>
      </c>
      <c r="D1067" s="764"/>
      <c r="F1067" s="529"/>
      <c r="G1067" s="539">
        <f>IF('Form - Part 1'!$D$37="Yes",1,0)</f>
        <v>0</v>
      </c>
      <c r="H1067" s="527">
        <v>37</v>
      </c>
      <c r="I1067" s="561"/>
      <c r="J1067" s="562"/>
      <c r="K1067" s="567"/>
      <c r="L1067" s="564"/>
      <c r="M1067" s="563"/>
      <c r="N1067" s="568"/>
      <c r="O1067" s="570"/>
      <c r="P1067" s="671">
        <f t="shared" si="162"/>
        <v>0</v>
      </c>
      <c r="Q1067" s="63">
        <f t="shared" si="163"/>
        <v>0</v>
      </c>
      <c r="R1067" s="62">
        <f t="shared" si="164"/>
        <v>0</v>
      </c>
      <c r="S1067" s="66">
        <f t="shared" si="165"/>
        <v>0</v>
      </c>
      <c r="T1067" s="7">
        <f>($I1067='Team Results'!$L$4)+0</f>
        <v>0</v>
      </c>
      <c r="U1067" s="7">
        <f t="shared" si="166"/>
        <v>0</v>
      </c>
      <c r="V1067" s="7">
        <f t="shared" si="167"/>
        <v>0</v>
      </c>
      <c r="W1067" s="66">
        <f t="shared" si="168"/>
        <v>0</v>
      </c>
    </row>
    <row r="1068" spans="1:52" ht="15">
      <c r="A1068" s="5" t="str">
        <f t="shared" si="169"/>
        <v/>
      </c>
      <c r="B1068" s="5" t="str">
        <f t="shared" si="170"/>
        <v/>
      </c>
      <c r="C1068" s="5">
        <v>26</v>
      </c>
      <c r="D1068" s="764"/>
      <c r="F1068" s="529"/>
      <c r="G1068" s="539">
        <f>IF('Form - Part 1'!$D$37="Yes",1,0)</f>
        <v>0</v>
      </c>
      <c r="H1068" s="527">
        <v>38</v>
      </c>
      <c r="I1068" s="561"/>
      <c r="J1068" s="562"/>
      <c r="K1068" s="567"/>
      <c r="L1068" s="564"/>
      <c r="M1068" s="563"/>
      <c r="N1068" s="568"/>
      <c r="O1068" s="570"/>
      <c r="P1068" s="671">
        <f t="shared" si="162"/>
        <v>0</v>
      </c>
      <c r="Q1068" s="63">
        <f t="shared" si="163"/>
        <v>0</v>
      </c>
      <c r="R1068" s="62">
        <f t="shared" si="164"/>
        <v>0</v>
      </c>
      <c r="S1068" s="66">
        <f t="shared" si="165"/>
        <v>0</v>
      </c>
      <c r="T1068" s="7">
        <f>($I1068='Team Results'!$L$4)+0</f>
        <v>0</v>
      </c>
      <c r="U1068" s="7">
        <f t="shared" si="166"/>
        <v>0</v>
      </c>
      <c r="V1068" s="7">
        <f t="shared" si="167"/>
        <v>0</v>
      </c>
      <c r="W1068" s="66">
        <f t="shared" si="168"/>
        <v>0</v>
      </c>
    </row>
    <row r="1069" spans="1:52" ht="15">
      <c r="A1069" s="5" t="str">
        <f t="shared" si="169"/>
        <v/>
      </c>
      <c r="B1069" s="5" t="str">
        <f t="shared" si="170"/>
        <v/>
      </c>
      <c r="C1069" s="5">
        <v>26</v>
      </c>
      <c r="D1069" s="764"/>
      <c r="F1069" s="529"/>
      <c r="G1069" s="539">
        <f>IF('Form - Part 1'!$D$37="Yes",1,0)</f>
        <v>0</v>
      </c>
      <c r="H1069" s="527">
        <v>39</v>
      </c>
      <c r="I1069" s="561"/>
      <c r="J1069" s="562"/>
      <c r="K1069" s="563"/>
      <c r="L1069" s="564"/>
      <c r="M1069" s="563"/>
      <c r="N1069" s="565"/>
      <c r="O1069" s="570"/>
      <c r="P1069" s="671">
        <f t="shared" si="162"/>
        <v>0</v>
      </c>
      <c r="Q1069" s="63">
        <f t="shared" si="163"/>
        <v>0</v>
      </c>
      <c r="R1069" s="62">
        <f t="shared" si="164"/>
        <v>0</v>
      </c>
      <c r="S1069" s="66">
        <f t="shared" si="165"/>
        <v>0</v>
      </c>
      <c r="T1069" s="7">
        <f>($I1069='Team Results'!$L$4)+0</f>
        <v>0</v>
      </c>
      <c r="U1069" s="7">
        <f t="shared" si="166"/>
        <v>0</v>
      </c>
      <c r="V1069" s="7">
        <f t="shared" si="167"/>
        <v>0</v>
      </c>
      <c r="W1069" s="66">
        <f t="shared" si="168"/>
        <v>0</v>
      </c>
    </row>
    <row r="1070" spans="1:52" s="5" customFormat="1" ht="15">
      <c r="A1070" s="5" t="str">
        <f t="shared" si="169"/>
        <v/>
      </c>
      <c r="B1070" s="5" t="str">
        <f t="shared" si="170"/>
        <v/>
      </c>
      <c r="C1070" s="5">
        <v>26</v>
      </c>
      <c r="D1070" s="765"/>
      <c r="E1070" s="536"/>
      <c r="F1070" s="529"/>
      <c r="G1070" s="539">
        <f>IF('Form - Part 1'!$D$37="Yes",1,0)</f>
        <v>0</v>
      </c>
      <c r="H1070" s="537">
        <v>40</v>
      </c>
      <c r="I1070" s="579"/>
      <c r="J1070" s="580"/>
      <c r="K1070" s="583"/>
      <c r="L1070" s="582"/>
      <c r="M1070" s="583"/>
      <c r="N1070" s="584"/>
      <c r="O1070" s="585"/>
      <c r="P1070" s="671">
        <f t="shared" si="162"/>
        <v>0</v>
      </c>
      <c r="Q1070" s="63">
        <f t="shared" si="163"/>
        <v>0</v>
      </c>
      <c r="R1070" s="62">
        <f t="shared" si="164"/>
        <v>0</v>
      </c>
      <c r="S1070" s="66">
        <f t="shared" si="165"/>
        <v>0</v>
      </c>
      <c r="T1070" s="7">
        <f>($I1070='Team Results'!$L$4)+0</f>
        <v>0</v>
      </c>
      <c r="U1070" s="7">
        <f t="shared" si="166"/>
        <v>0</v>
      </c>
      <c r="V1070" s="7">
        <f t="shared" si="167"/>
        <v>0</v>
      </c>
      <c r="W1070" s="66">
        <f t="shared" si="168"/>
        <v>0</v>
      </c>
      <c r="X1070" s="62"/>
      <c r="Y1070" s="62"/>
      <c r="Z1070" s="62"/>
      <c r="AA1070" s="62"/>
      <c r="AB1070" s="62"/>
      <c r="AC1070" s="62"/>
      <c r="AD1070" s="62"/>
      <c r="AE1070" s="62"/>
      <c r="AF1070" s="62"/>
      <c r="AG1070" s="62"/>
      <c r="AH1070" s="62"/>
      <c r="AI1070" s="62"/>
      <c r="AJ1070" s="62"/>
      <c r="AK1070" s="62"/>
      <c r="AL1070" s="62"/>
      <c r="AM1070" s="62"/>
      <c r="AN1070" s="62"/>
      <c r="AO1070" s="62"/>
      <c r="AP1070" s="62"/>
      <c r="AQ1070" s="62"/>
      <c r="AR1070" s="62"/>
      <c r="AS1070" s="62"/>
      <c r="AT1070" s="62"/>
      <c r="AU1070" s="62"/>
      <c r="AV1070" s="62"/>
      <c r="AW1070" s="62"/>
      <c r="AX1070" s="62"/>
      <c r="AY1070" s="62"/>
      <c r="AZ1070" s="62"/>
    </row>
    <row r="1071" spans="1:52" s="241" customFormat="1">
      <c r="D1071" s="298"/>
      <c r="E1071" s="299"/>
      <c r="F1071" s="300"/>
      <c r="G1071" s="300"/>
      <c r="I1071" s="242"/>
      <c r="J1071" s="242"/>
      <c r="K1071" s="242"/>
      <c r="L1071" s="242"/>
      <c r="M1071" s="242"/>
      <c r="N1071" s="242"/>
      <c r="O1071" s="243"/>
      <c r="P1071" s="671">
        <f t="shared" si="162"/>
        <v>0</v>
      </c>
      <c r="Q1071" s="63">
        <f t="shared" si="163"/>
        <v>0</v>
      </c>
      <c r="R1071" s="62">
        <f t="shared" si="164"/>
        <v>0</v>
      </c>
      <c r="S1071" s="66">
        <f t="shared" si="165"/>
        <v>0</v>
      </c>
      <c r="T1071" s="7">
        <f>($I1071='Team Results'!$L$4)+0</f>
        <v>0</v>
      </c>
      <c r="U1071" s="7">
        <f t="shared" si="166"/>
        <v>0</v>
      </c>
      <c r="V1071" s="7">
        <f t="shared" si="167"/>
        <v>0</v>
      </c>
      <c r="W1071" s="66">
        <f t="shared" si="168"/>
        <v>0</v>
      </c>
    </row>
    <row r="1072" spans="1:52" ht="15">
      <c r="A1072" s="5" t="str">
        <f>IF(ISERROR(MONTH($E$1072)),"",MONTH($E$1072))</f>
        <v/>
      </c>
      <c r="B1072" s="5" t="str">
        <f>IF(ISERROR(WEEKNUM($E$1072)),"",WEEKNUM($E$1072))</f>
        <v/>
      </c>
      <c r="C1072" s="5">
        <v>27</v>
      </c>
      <c r="D1072" s="763">
        <v>27</v>
      </c>
      <c r="E1072" s="538" t="str">
        <f>IF(ISBLANK('Form - Part 1'!B38),"",'Form - Part 1'!B38)</f>
        <v/>
      </c>
      <c r="F1072" s="539" t="str">
        <f>IF(ISBLANK('Form - Part 1'!C38),"0",'Form - Part 1'!C38)</f>
        <v>0</v>
      </c>
      <c r="G1072" s="539">
        <f>IF('Form - Part 1'!$D$38="Yes",1,0)</f>
        <v>0</v>
      </c>
      <c r="H1072" s="527">
        <v>1</v>
      </c>
      <c r="I1072" s="561"/>
      <c r="J1072" s="562"/>
      <c r="K1072" s="563"/>
      <c r="L1072" s="564"/>
      <c r="M1072" s="563"/>
      <c r="N1072" s="565"/>
      <c r="O1072" s="570"/>
      <c r="P1072" s="671">
        <f t="shared" si="162"/>
        <v>0</v>
      </c>
      <c r="Q1072" s="63">
        <f t="shared" si="163"/>
        <v>0</v>
      </c>
      <c r="R1072" s="62">
        <f t="shared" si="164"/>
        <v>0</v>
      </c>
      <c r="S1072" s="66">
        <f t="shared" si="165"/>
        <v>0</v>
      </c>
      <c r="T1072" s="7">
        <f>($I1072='Team Results'!$L$4)+0</f>
        <v>0</v>
      </c>
      <c r="U1072" s="7">
        <f t="shared" si="166"/>
        <v>0</v>
      </c>
      <c r="V1072" s="7">
        <f t="shared" si="167"/>
        <v>0</v>
      </c>
      <c r="W1072" s="66">
        <f t="shared" si="168"/>
        <v>0</v>
      </c>
    </row>
    <row r="1073" spans="1:23" ht="15">
      <c r="A1073" s="5" t="str">
        <f t="shared" ref="A1073:A1111" si="171">IF(ISERROR(MONTH($E$1072)),"",MONTH($E$1072))</f>
        <v/>
      </c>
      <c r="B1073" s="5" t="str">
        <f t="shared" ref="B1073:B1111" si="172">IF(ISERROR(WEEKNUM($E$1072)),"",WEEKNUM($E$1072))</f>
        <v/>
      </c>
      <c r="C1073" s="5">
        <v>27</v>
      </c>
      <c r="D1073" s="764"/>
      <c r="F1073" s="529"/>
      <c r="G1073" s="539">
        <f>IF('Form - Part 1'!$D$38="Yes",1,0)</f>
        <v>0</v>
      </c>
      <c r="H1073" s="527">
        <v>2</v>
      </c>
      <c r="I1073" s="561"/>
      <c r="J1073" s="562"/>
      <c r="K1073" s="567"/>
      <c r="L1073" s="564"/>
      <c r="M1073" s="563"/>
      <c r="N1073" s="568"/>
      <c r="O1073" s="570"/>
      <c r="P1073" s="671">
        <f t="shared" si="162"/>
        <v>0</v>
      </c>
      <c r="Q1073" s="63">
        <f t="shared" si="163"/>
        <v>0</v>
      </c>
      <c r="R1073" s="62">
        <f t="shared" si="164"/>
        <v>0</v>
      </c>
      <c r="S1073" s="66">
        <f t="shared" si="165"/>
        <v>0</v>
      </c>
      <c r="T1073" s="7">
        <f>($I1073='Team Results'!$L$4)+0</f>
        <v>0</v>
      </c>
      <c r="U1073" s="7">
        <f t="shared" si="166"/>
        <v>0</v>
      </c>
      <c r="V1073" s="7">
        <f t="shared" si="167"/>
        <v>0</v>
      </c>
      <c r="W1073" s="66">
        <f t="shared" si="168"/>
        <v>0</v>
      </c>
    </row>
    <row r="1074" spans="1:23" ht="15">
      <c r="A1074" s="5" t="str">
        <f t="shared" si="171"/>
        <v/>
      </c>
      <c r="B1074" s="5" t="str">
        <f t="shared" si="172"/>
        <v/>
      </c>
      <c r="C1074" s="5">
        <v>27</v>
      </c>
      <c r="D1074" s="764"/>
      <c r="F1074" s="529"/>
      <c r="G1074" s="539">
        <f>IF('Form - Part 1'!$D$38="Yes",1,0)</f>
        <v>0</v>
      </c>
      <c r="H1074" s="527">
        <v>3</v>
      </c>
      <c r="I1074" s="561"/>
      <c r="J1074" s="562"/>
      <c r="K1074" s="567"/>
      <c r="L1074" s="564"/>
      <c r="M1074" s="563"/>
      <c r="N1074" s="568"/>
      <c r="O1074" s="570"/>
      <c r="P1074" s="671">
        <f t="shared" si="162"/>
        <v>0</v>
      </c>
      <c r="Q1074" s="63">
        <f t="shared" si="163"/>
        <v>0</v>
      </c>
      <c r="R1074" s="62">
        <f t="shared" si="164"/>
        <v>0</v>
      </c>
      <c r="S1074" s="66">
        <f t="shared" si="165"/>
        <v>0</v>
      </c>
      <c r="T1074" s="7">
        <f>($I1074='Team Results'!$L$4)+0</f>
        <v>0</v>
      </c>
      <c r="U1074" s="7">
        <f t="shared" si="166"/>
        <v>0</v>
      </c>
      <c r="V1074" s="7">
        <f t="shared" si="167"/>
        <v>0</v>
      </c>
      <c r="W1074" s="66">
        <f t="shared" si="168"/>
        <v>0</v>
      </c>
    </row>
    <row r="1075" spans="1:23" ht="15">
      <c r="A1075" s="5" t="str">
        <f t="shared" si="171"/>
        <v/>
      </c>
      <c r="B1075" s="5" t="str">
        <f t="shared" si="172"/>
        <v/>
      </c>
      <c r="C1075" s="5">
        <v>27</v>
      </c>
      <c r="D1075" s="764"/>
      <c r="F1075" s="529"/>
      <c r="G1075" s="539">
        <f>IF('Form - Part 1'!$D$38="Yes",1,0)</f>
        <v>0</v>
      </c>
      <c r="H1075" s="527">
        <v>4</v>
      </c>
      <c r="I1075" s="561"/>
      <c r="J1075" s="562"/>
      <c r="K1075" s="563"/>
      <c r="L1075" s="564"/>
      <c r="M1075" s="563"/>
      <c r="N1075" s="565"/>
      <c r="O1075" s="570"/>
      <c r="P1075" s="671">
        <f t="shared" si="162"/>
        <v>0</v>
      </c>
      <c r="Q1075" s="63">
        <f t="shared" si="163"/>
        <v>0</v>
      </c>
      <c r="R1075" s="62">
        <f t="shared" si="164"/>
        <v>0</v>
      </c>
      <c r="S1075" s="66">
        <f t="shared" si="165"/>
        <v>0</v>
      </c>
      <c r="T1075" s="7">
        <f>($I1075='Team Results'!$L$4)+0</f>
        <v>0</v>
      </c>
      <c r="U1075" s="7">
        <f t="shared" si="166"/>
        <v>0</v>
      </c>
      <c r="V1075" s="7">
        <f t="shared" si="167"/>
        <v>0</v>
      </c>
      <c r="W1075" s="66">
        <f t="shared" si="168"/>
        <v>0</v>
      </c>
    </row>
    <row r="1076" spans="1:23" ht="15">
      <c r="A1076" s="5" t="str">
        <f t="shared" si="171"/>
        <v/>
      </c>
      <c r="B1076" s="5" t="str">
        <f t="shared" si="172"/>
        <v/>
      </c>
      <c r="C1076" s="5">
        <v>27</v>
      </c>
      <c r="D1076" s="764"/>
      <c r="F1076" s="529"/>
      <c r="G1076" s="539">
        <f>IF('Form - Part 1'!$D$38="Yes",1,0)</f>
        <v>0</v>
      </c>
      <c r="H1076" s="527">
        <v>5</v>
      </c>
      <c r="I1076" s="561"/>
      <c r="J1076" s="562"/>
      <c r="K1076" s="563"/>
      <c r="L1076" s="564"/>
      <c r="M1076" s="563"/>
      <c r="N1076" s="565"/>
      <c r="O1076" s="570"/>
      <c r="P1076" s="671">
        <f t="shared" si="162"/>
        <v>0</v>
      </c>
      <c r="Q1076" s="63">
        <f t="shared" si="163"/>
        <v>0</v>
      </c>
      <c r="R1076" s="62">
        <f t="shared" si="164"/>
        <v>0</v>
      </c>
      <c r="S1076" s="66">
        <f t="shared" si="165"/>
        <v>0</v>
      </c>
      <c r="T1076" s="7">
        <f>($I1076='Team Results'!$L$4)+0</f>
        <v>0</v>
      </c>
      <c r="U1076" s="7">
        <f t="shared" si="166"/>
        <v>0</v>
      </c>
      <c r="V1076" s="7">
        <f t="shared" si="167"/>
        <v>0</v>
      </c>
      <c r="W1076" s="66">
        <f t="shared" si="168"/>
        <v>0</v>
      </c>
    </row>
    <row r="1077" spans="1:23" ht="15">
      <c r="A1077" s="5" t="str">
        <f t="shared" si="171"/>
        <v/>
      </c>
      <c r="B1077" s="5" t="str">
        <f t="shared" si="172"/>
        <v/>
      </c>
      <c r="C1077" s="5">
        <v>27</v>
      </c>
      <c r="D1077" s="764"/>
      <c r="F1077" s="529"/>
      <c r="G1077" s="539">
        <f>IF('Form - Part 1'!$D$38="Yes",1,0)</f>
        <v>0</v>
      </c>
      <c r="H1077" s="527">
        <v>6</v>
      </c>
      <c r="I1077" s="561"/>
      <c r="J1077" s="562"/>
      <c r="K1077" s="563"/>
      <c r="L1077" s="564"/>
      <c r="M1077" s="563"/>
      <c r="N1077" s="565"/>
      <c r="O1077" s="570"/>
      <c r="P1077" s="671">
        <f t="shared" si="162"/>
        <v>0</v>
      </c>
      <c r="Q1077" s="63">
        <f t="shared" si="163"/>
        <v>0</v>
      </c>
      <c r="R1077" s="62">
        <f t="shared" si="164"/>
        <v>0</v>
      </c>
      <c r="S1077" s="66">
        <f t="shared" si="165"/>
        <v>0</v>
      </c>
      <c r="T1077" s="7">
        <f>($I1077='Team Results'!$L$4)+0</f>
        <v>0</v>
      </c>
      <c r="U1077" s="7">
        <f t="shared" si="166"/>
        <v>0</v>
      </c>
      <c r="V1077" s="7">
        <f t="shared" si="167"/>
        <v>0</v>
      </c>
      <c r="W1077" s="66">
        <f t="shared" si="168"/>
        <v>0</v>
      </c>
    </row>
    <row r="1078" spans="1:23" ht="15">
      <c r="A1078" s="5" t="str">
        <f t="shared" si="171"/>
        <v/>
      </c>
      <c r="B1078" s="5" t="str">
        <f t="shared" si="172"/>
        <v/>
      </c>
      <c r="C1078" s="5">
        <v>27</v>
      </c>
      <c r="D1078" s="764"/>
      <c r="F1078" s="529"/>
      <c r="G1078" s="539">
        <f>IF('Form - Part 1'!$D$38="Yes",1,0)</f>
        <v>0</v>
      </c>
      <c r="H1078" s="527">
        <v>7</v>
      </c>
      <c r="I1078" s="561"/>
      <c r="J1078" s="562"/>
      <c r="K1078" s="567"/>
      <c r="L1078" s="564"/>
      <c r="M1078" s="563"/>
      <c r="N1078" s="568"/>
      <c r="O1078" s="570"/>
      <c r="P1078" s="671">
        <f t="shared" si="162"/>
        <v>0</v>
      </c>
      <c r="Q1078" s="63">
        <f t="shared" si="163"/>
        <v>0</v>
      </c>
      <c r="R1078" s="62">
        <f t="shared" si="164"/>
        <v>0</v>
      </c>
      <c r="S1078" s="66">
        <f t="shared" si="165"/>
        <v>0</v>
      </c>
      <c r="T1078" s="7">
        <f>($I1078='Team Results'!$L$4)+0</f>
        <v>0</v>
      </c>
      <c r="U1078" s="7">
        <f t="shared" si="166"/>
        <v>0</v>
      </c>
      <c r="V1078" s="7">
        <f t="shared" si="167"/>
        <v>0</v>
      </c>
      <c r="W1078" s="66">
        <f t="shared" si="168"/>
        <v>0</v>
      </c>
    </row>
    <row r="1079" spans="1:23" ht="15">
      <c r="A1079" s="5" t="str">
        <f t="shared" si="171"/>
        <v/>
      </c>
      <c r="B1079" s="5" t="str">
        <f t="shared" si="172"/>
        <v/>
      </c>
      <c r="C1079" s="5">
        <v>27</v>
      </c>
      <c r="D1079" s="764"/>
      <c r="F1079" s="529"/>
      <c r="G1079" s="539">
        <f>IF('Form - Part 1'!$D$38="Yes",1,0)</f>
        <v>0</v>
      </c>
      <c r="H1079" s="527">
        <v>8</v>
      </c>
      <c r="I1079" s="561"/>
      <c r="J1079" s="562"/>
      <c r="K1079" s="567"/>
      <c r="L1079" s="564"/>
      <c r="M1079" s="563"/>
      <c r="N1079" s="568"/>
      <c r="O1079" s="570"/>
      <c r="P1079" s="671">
        <f t="shared" si="162"/>
        <v>0</v>
      </c>
      <c r="Q1079" s="63">
        <f t="shared" si="163"/>
        <v>0</v>
      </c>
      <c r="R1079" s="62">
        <f t="shared" si="164"/>
        <v>0</v>
      </c>
      <c r="S1079" s="66">
        <f t="shared" si="165"/>
        <v>0</v>
      </c>
      <c r="T1079" s="7">
        <f>($I1079='Team Results'!$L$4)+0</f>
        <v>0</v>
      </c>
      <c r="U1079" s="7">
        <f t="shared" si="166"/>
        <v>0</v>
      </c>
      <c r="V1079" s="7">
        <f t="shared" si="167"/>
        <v>0</v>
      </c>
      <c r="W1079" s="66">
        <f t="shared" si="168"/>
        <v>0</v>
      </c>
    </row>
    <row r="1080" spans="1:23" ht="15">
      <c r="A1080" s="5" t="str">
        <f t="shared" si="171"/>
        <v/>
      </c>
      <c r="B1080" s="5" t="str">
        <f t="shared" si="172"/>
        <v/>
      </c>
      <c r="C1080" s="5">
        <v>27</v>
      </c>
      <c r="D1080" s="764"/>
      <c r="F1080" s="529"/>
      <c r="G1080" s="539">
        <f>IF('Form - Part 1'!$D$38="Yes",1,0)</f>
        <v>0</v>
      </c>
      <c r="H1080" s="527">
        <v>9</v>
      </c>
      <c r="I1080" s="561"/>
      <c r="J1080" s="562"/>
      <c r="K1080" s="563"/>
      <c r="L1080" s="564"/>
      <c r="M1080" s="563"/>
      <c r="N1080" s="565"/>
      <c r="O1080" s="570"/>
      <c r="P1080" s="671">
        <f t="shared" si="162"/>
        <v>0</v>
      </c>
      <c r="Q1080" s="63">
        <f t="shared" si="163"/>
        <v>0</v>
      </c>
      <c r="R1080" s="62">
        <f t="shared" si="164"/>
        <v>0</v>
      </c>
      <c r="S1080" s="66">
        <f t="shared" si="165"/>
        <v>0</v>
      </c>
      <c r="T1080" s="7">
        <f>($I1080='Team Results'!$L$4)+0</f>
        <v>0</v>
      </c>
      <c r="U1080" s="7">
        <f t="shared" si="166"/>
        <v>0</v>
      </c>
      <c r="V1080" s="7">
        <f t="shared" si="167"/>
        <v>0</v>
      </c>
      <c r="W1080" s="66">
        <f t="shared" si="168"/>
        <v>0</v>
      </c>
    </row>
    <row r="1081" spans="1:23" ht="15">
      <c r="A1081" s="5" t="str">
        <f t="shared" si="171"/>
        <v/>
      </c>
      <c r="B1081" s="5" t="str">
        <f t="shared" si="172"/>
        <v/>
      </c>
      <c r="C1081" s="5">
        <v>27</v>
      </c>
      <c r="D1081" s="764"/>
      <c r="F1081" s="529"/>
      <c r="G1081" s="539">
        <f>IF('Form - Part 1'!$D$38="Yes",1,0)</f>
        <v>0</v>
      </c>
      <c r="H1081" s="527">
        <v>10</v>
      </c>
      <c r="I1081" s="561"/>
      <c r="J1081" s="562"/>
      <c r="K1081" s="567"/>
      <c r="L1081" s="564"/>
      <c r="M1081" s="563"/>
      <c r="N1081" s="568"/>
      <c r="O1081" s="570"/>
      <c r="P1081" s="671">
        <f t="shared" si="162"/>
        <v>0</v>
      </c>
      <c r="Q1081" s="63">
        <f t="shared" si="163"/>
        <v>0</v>
      </c>
      <c r="R1081" s="62">
        <f t="shared" si="164"/>
        <v>0</v>
      </c>
      <c r="S1081" s="66">
        <f t="shared" si="165"/>
        <v>0</v>
      </c>
      <c r="T1081" s="7">
        <f>($I1081='Team Results'!$L$4)+0</f>
        <v>0</v>
      </c>
      <c r="U1081" s="7">
        <f t="shared" si="166"/>
        <v>0</v>
      </c>
      <c r="V1081" s="7">
        <f t="shared" si="167"/>
        <v>0</v>
      </c>
      <c r="W1081" s="66">
        <f t="shared" si="168"/>
        <v>0</v>
      </c>
    </row>
    <row r="1082" spans="1:23" ht="15">
      <c r="A1082" s="5" t="str">
        <f t="shared" si="171"/>
        <v/>
      </c>
      <c r="B1082" s="5" t="str">
        <f t="shared" si="172"/>
        <v/>
      </c>
      <c r="C1082" s="5">
        <v>27</v>
      </c>
      <c r="D1082" s="764"/>
      <c r="F1082" s="529"/>
      <c r="G1082" s="539">
        <f>IF('Form - Part 1'!$D$38="Yes",1,0)</f>
        <v>0</v>
      </c>
      <c r="H1082" s="527">
        <v>11</v>
      </c>
      <c r="I1082" s="561"/>
      <c r="J1082" s="562"/>
      <c r="K1082" s="563"/>
      <c r="L1082" s="564"/>
      <c r="M1082" s="563"/>
      <c r="N1082" s="565"/>
      <c r="O1082" s="570"/>
      <c r="P1082" s="671">
        <f t="shared" si="162"/>
        <v>0</v>
      </c>
      <c r="Q1082" s="63">
        <f t="shared" si="163"/>
        <v>0</v>
      </c>
      <c r="R1082" s="62">
        <f t="shared" si="164"/>
        <v>0</v>
      </c>
      <c r="S1082" s="66">
        <f t="shared" si="165"/>
        <v>0</v>
      </c>
      <c r="T1082" s="7">
        <f>($I1082='Team Results'!$L$4)+0</f>
        <v>0</v>
      </c>
      <c r="U1082" s="7">
        <f t="shared" si="166"/>
        <v>0</v>
      </c>
      <c r="V1082" s="7">
        <f t="shared" si="167"/>
        <v>0</v>
      </c>
      <c r="W1082" s="66">
        <f t="shared" si="168"/>
        <v>0</v>
      </c>
    </row>
    <row r="1083" spans="1:23" ht="15">
      <c r="A1083" s="5" t="str">
        <f t="shared" si="171"/>
        <v/>
      </c>
      <c r="B1083" s="5" t="str">
        <f t="shared" si="172"/>
        <v/>
      </c>
      <c r="C1083" s="5">
        <v>27</v>
      </c>
      <c r="D1083" s="764"/>
      <c r="F1083" s="529"/>
      <c r="G1083" s="539">
        <f>IF('Form - Part 1'!$D$38="Yes",1,0)</f>
        <v>0</v>
      </c>
      <c r="H1083" s="527">
        <v>12</v>
      </c>
      <c r="I1083" s="561"/>
      <c r="J1083" s="562"/>
      <c r="K1083" s="567"/>
      <c r="L1083" s="564"/>
      <c r="M1083" s="563"/>
      <c r="N1083" s="568"/>
      <c r="O1083" s="570"/>
      <c r="P1083" s="671">
        <f t="shared" si="162"/>
        <v>0</v>
      </c>
      <c r="Q1083" s="63">
        <f t="shared" si="163"/>
        <v>0</v>
      </c>
      <c r="R1083" s="62">
        <f t="shared" si="164"/>
        <v>0</v>
      </c>
      <c r="S1083" s="66">
        <f t="shared" si="165"/>
        <v>0</v>
      </c>
      <c r="T1083" s="7">
        <f>($I1083='Team Results'!$L$4)+0</f>
        <v>0</v>
      </c>
      <c r="U1083" s="7">
        <f t="shared" si="166"/>
        <v>0</v>
      </c>
      <c r="V1083" s="7">
        <f t="shared" si="167"/>
        <v>0</v>
      </c>
      <c r="W1083" s="66">
        <f t="shared" si="168"/>
        <v>0</v>
      </c>
    </row>
    <row r="1084" spans="1:23" ht="15">
      <c r="A1084" s="5" t="str">
        <f t="shared" si="171"/>
        <v/>
      </c>
      <c r="B1084" s="5" t="str">
        <f t="shared" si="172"/>
        <v/>
      </c>
      <c r="C1084" s="5">
        <v>27</v>
      </c>
      <c r="D1084" s="764"/>
      <c r="F1084" s="529"/>
      <c r="G1084" s="539">
        <f>IF('Form - Part 1'!$D$38="Yes",1,0)</f>
        <v>0</v>
      </c>
      <c r="H1084" s="527">
        <v>13</v>
      </c>
      <c r="I1084" s="561"/>
      <c r="J1084" s="562"/>
      <c r="K1084" s="567"/>
      <c r="L1084" s="564"/>
      <c r="M1084" s="563"/>
      <c r="N1084" s="568"/>
      <c r="O1084" s="570"/>
      <c r="P1084" s="671">
        <f t="shared" si="162"/>
        <v>0</v>
      </c>
      <c r="Q1084" s="63">
        <f t="shared" si="163"/>
        <v>0</v>
      </c>
      <c r="R1084" s="62">
        <f t="shared" si="164"/>
        <v>0</v>
      </c>
      <c r="S1084" s="66">
        <f t="shared" si="165"/>
        <v>0</v>
      </c>
      <c r="T1084" s="7">
        <f>($I1084='Team Results'!$L$4)+0</f>
        <v>0</v>
      </c>
      <c r="U1084" s="7">
        <f t="shared" si="166"/>
        <v>0</v>
      </c>
      <c r="V1084" s="7">
        <f t="shared" si="167"/>
        <v>0</v>
      </c>
      <c r="W1084" s="66">
        <f t="shared" si="168"/>
        <v>0</v>
      </c>
    </row>
    <row r="1085" spans="1:23" ht="15">
      <c r="A1085" s="5" t="str">
        <f t="shared" si="171"/>
        <v/>
      </c>
      <c r="B1085" s="5" t="str">
        <f t="shared" si="172"/>
        <v/>
      </c>
      <c r="C1085" s="5">
        <v>27</v>
      </c>
      <c r="D1085" s="764"/>
      <c r="F1085" s="529"/>
      <c r="G1085" s="539">
        <f>IF('Form - Part 1'!$D$38="Yes",1,0)</f>
        <v>0</v>
      </c>
      <c r="H1085" s="527">
        <v>14</v>
      </c>
      <c r="I1085" s="561"/>
      <c r="J1085" s="562"/>
      <c r="K1085" s="563"/>
      <c r="L1085" s="564"/>
      <c r="M1085" s="563"/>
      <c r="N1085" s="565"/>
      <c r="O1085" s="570"/>
      <c r="P1085" s="671">
        <f t="shared" si="162"/>
        <v>0</v>
      </c>
      <c r="Q1085" s="63">
        <f t="shared" si="163"/>
        <v>0</v>
      </c>
      <c r="R1085" s="62">
        <f t="shared" si="164"/>
        <v>0</v>
      </c>
      <c r="S1085" s="66">
        <f t="shared" si="165"/>
        <v>0</v>
      </c>
      <c r="T1085" s="7">
        <f>($I1085='Team Results'!$L$4)+0</f>
        <v>0</v>
      </c>
      <c r="U1085" s="7">
        <f t="shared" si="166"/>
        <v>0</v>
      </c>
      <c r="V1085" s="7">
        <f t="shared" si="167"/>
        <v>0</v>
      </c>
      <c r="W1085" s="66">
        <f t="shared" si="168"/>
        <v>0</v>
      </c>
    </row>
    <row r="1086" spans="1:23" ht="15">
      <c r="A1086" s="5" t="str">
        <f t="shared" si="171"/>
        <v/>
      </c>
      <c r="B1086" s="5" t="str">
        <f t="shared" si="172"/>
        <v/>
      </c>
      <c r="C1086" s="5">
        <v>27</v>
      </c>
      <c r="D1086" s="764"/>
      <c r="F1086" s="529"/>
      <c r="G1086" s="539">
        <f>IF('Form - Part 1'!$D$38="Yes",1,0)</f>
        <v>0</v>
      </c>
      <c r="H1086" s="527">
        <v>15</v>
      </c>
      <c r="I1086" s="561"/>
      <c r="J1086" s="562"/>
      <c r="K1086" s="563"/>
      <c r="L1086" s="564"/>
      <c r="M1086" s="563"/>
      <c r="N1086" s="565"/>
      <c r="O1086" s="570"/>
      <c r="P1086" s="671">
        <f t="shared" si="162"/>
        <v>0</v>
      </c>
      <c r="Q1086" s="63">
        <f t="shared" si="163"/>
        <v>0</v>
      </c>
      <c r="R1086" s="62">
        <f t="shared" si="164"/>
        <v>0</v>
      </c>
      <c r="S1086" s="66">
        <f t="shared" si="165"/>
        <v>0</v>
      </c>
      <c r="T1086" s="7">
        <f>($I1086='Team Results'!$L$4)+0</f>
        <v>0</v>
      </c>
      <c r="U1086" s="7">
        <f t="shared" si="166"/>
        <v>0</v>
      </c>
      <c r="V1086" s="7">
        <f t="shared" si="167"/>
        <v>0</v>
      </c>
      <c r="W1086" s="66">
        <f t="shared" si="168"/>
        <v>0</v>
      </c>
    </row>
    <row r="1087" spans="1:23" ht="15">
      <c r="A1087" s="5" t="str">
        <f t="shared" si="171"/>
        <v/>
      </c>
      <c r="B1087" s="5" t="str">
        <f t="shared" si="172"/>
        <v/>
      </c>
      <c r="C1087" s="5">
        <v>27</v>
      </c>
      <c r="D1087" s="764"/>
      <c r="F1087" s="529"/>
      <c r="G1087" s="539">
        <f>IF('Form - Part 1'!$D$38="Yes",1,0)</f>
        <v>0</v>
      </c>
      <c r="H1087" s="527">
        <v>16</v>
      </c>
      <c r="I1087" s="561"/>
      <c r="J1087" s="562"/>
      <c r="K1087" s="563"/>
      <c r="L1087" s="564"/>
      <c r="M1087" s="563"/>
      <c r="N1087" s="565"/>
      <c r="O1087" s="570"/>
      <c r="P1087" s="671">
        <f t="shared" si="162"/>
        <v>0</v>
      </c>
      <c r="Q1087" s="63">
        <f t="shared" si="163"/>
        <v>0</v>
      </c>
      <c r="R1087" s="62">
        <f t="shared" si="164"/>
        <v>0</v>
      </c>
      <c r="S1087" s="66">
        <f t="shared" si="165"/>
        <v>0</v>
      </c>
      <c r="T1087" s="7">
        <f>($I1087='Team Results'!$L$4)+0</f>
        <v>0</v>
      </c>
      <c r="U1087" s="7">
        <f t="shared" si="166"/>
        <v>0</v>
      </c>
      <c r="V1087" s="7">
        <f t="shared" si="167"/>
        <v>0</v>
      </c>
      <c r="W1087" s="66">
        <f t="shared" si="168"/>
        <v>0</v>
      </c>
    </row>
    <row r="1088" spans="1:23" ht="15">
      <c r="A1088" s="5" t="str">
        <f t="shared" si="171"/>
        <v/>
      </c>
      <c r="B1088" s="5" t="str">
        <f t="shared" si="172"/>
        <v/>
      </c>
      <c r="C1088" s="5">
        <v>27</v>
      </c>
      <c r="D1088" s="764"/>
      <c r="F1088" s="529"/>
      <c r="G1088" s="539">
        <f>IF('Form - Part 1'!$D$38="Yes",1,0)</f>
        <v>0</v>
      </c>
      <c r="H1088" s="527">
        <v>17</v>
      </c>
      <c r="I1088" s="561"/>
      <c r="J1088" s="562"/>
      <c r="K1088" s="567"/>
      <c r="L1088" s="564"/>
      <c r="M1088" s="563"/>
      <c r="N1088" s="568"/>
      <c r="O1088" s="570"/>
      <c r="P1088" s="671">
        <f t="shared" si="162"/>
        <v>0</v>
      </c>
      <c r="Q1088" s="63">
        <f t="shared" si="163"/>
        <v>0</v>
      </c>
      <c r="R1088" s="62">
        <f t="shared" si="164"/>
        <v>0</v>
      </c>
      <c r="S1088" s="66">
        <f t="shared" si="165"/>
        <v>0</v>
      </c>
      <c r="T1088" s="7">
        <f>($I1088='Team Results'!$L$4)+0</f>
        <v>0</v>
      </c>
      <c r="U1088" s="7">
        <f t="shared" si="166"/>
        <v>0</v>
      </c>
      <c r="V1088" s="7">
        <f t="shared" si="167"/>
        <v>0</v>
      </c>
      <c r="W1088" s="66">
        <f t="shared" si="168"/>
        <v>0</v>
      </c>
    </row>
    <row r="1089" spans="1:23" ht="15">
      <c r="A1089" s="5" t="str">
        <f t="shared" si="171"/>
        <v/>
      </c>
      <c r="B1089" s="5" t="str">
        <f t="shared" si="172"/>
        <v/>
      </c>
      <c r="C1089" s="5">
        <v>27</v>
      </c>
      <c r="D1089" s="764"/>
      <c r="F1089" s="529"/>
      <c r="G1089" s="539">
        <f>IF('Form - Part 1'!$D$38="Yes",1,0)</f>
        <v>0</v>
      </c>
      <c r="H1089" s="527">
        <v>18</v>
      </c>
      <c r="I1089" s="561"/>
      <c r="J1089" s="562"/>
      <c r="K1089" s="567"/>
      <c r="L1089" s="564"/>
      <c r="M1089" s="563"/>
      <c r="N1089" s="568"/>
      <c r="O1089" s="570"/>
      <c r="P1089" s="671">
        <f t="shared" si="162"/>
        <v>0</v>
      </c>
      <c r="Q1089" s="63">
        <f t="shared" si="163"/>
        <v>0</v>
      </c>
      <c r="R1089" s="62">
        <f t="shared" si="164"/>
        <v>0</v>
      </c>
      <c r="S1089" s="66">
        <f t="shared" si="165"/>
        <v>0</v>
      </c>
      <c r="T1089" s="7">
        <f>($I1089='Team Results'!$L$4)+0</f>
        <v>0</v>
      </c>
      <c r="U1089" s="7">
        <f t="shared" si="166"/>
        <v>0</v>
      </c>
      <c r="V1089" s="7">
        <f t="shared" si="167"/>
        <v>0</v>
      </c>
      <c r="W1089" s="66">
        <f t="shared" si="168"/>
        <v>0</v>
      </c>
    </row>
    <row r="1090" spans="1:23" ht="15">
      <c r="A1090" s="5" t="str">
        <f t="shared" si="171"/>
        <v/>
      </c>
      <c r="B1090" s="5" t="str">
        <f t="shared" si="172"/>
        <v/>
      </c>
      <c r="C1090" s="5">
        <v>27</v>
      </c>
      <c r="D1090" s="764"/>
      <c r="F1090" s="529"/>
      <c r="G1090" s="539">
        <f>IF('Form - Part 1'!$D$38="Yes",1,0)</f>
        <v>0</v>
      </c>
      <c r="H1090" s="527">
        <v>19</v>
      </c>
      <c r="I1090" s="561"/>
      <c r="J1090" s="562"/>
      <c r="K1090" s="567"/>
      <c r="L1090" s="564"/>
      <c r="M1090" s="563"/>
      <c r="N1090" s="568"/>
      <c r="O1090" s="570"/>
      <c r="P1090" s="671">
        <f t="shared" si="162"/>
        <v>0</v>
      </c>
      <c r="Q1090" s="63">
        <f t="shared" si="163"/>
        <v>0</v>
      </c>
      <c r="R1090" s="62">
        <f t="shared" si="164"/>
        <v>0</v>
      </c>
      <c r="S1090" s="66">
        <f t="shared" si="165"/>
        <v>0</v>
      </c>
      <c r="T1090" s="7">
        <f>($I1090='Team Results'!$L$4)+0</f>
        <v>0</v>
      </c>
      <c r="U1090" s="7">
        <f t="shared" si="166"/>
        <v>0</v>
      </c>
      <c r="V1090" s="7">
        <f t="shared" si="167"/>
        <v>0</v>
      </c>
      <c r="W1090" s="66">
        <f t="shared" si="168"/>
        <v>0</v>
      </c>
    </row>
    <row r="1091" spans="1:23" ht="15">
      <c r="A1091" s="5" t="str">
        <f t="shared" si="171"/>
        <v/>
      </c>
      <c r="B1091" s="5" t="str">
        <f t="shared" si="172"/>
        <v/>
      </c>
      <c r="C1091" s="5">
        <v>27</v>
      </c>
      <c r="D1091" s="764"/>
      <c r="F1091" s="529"/>
      <c r="G1091" s="539">
        <f>IF('Form - Part 1'!$D$38="Yes",1,0)</f>
        <v>0</v>
      </c>
      <c r="H1091" s="527">
        <v>20</v>
      </c>
      <c r="I1091" s="561"/>
      <c r="J1091" s="562"/>
      <c r="K1091" s="567"/>
      <c r="L1091" s="564"/>
      <c r="M1091" s="563"/>
      <c r="N1091" s="568"/>
      <c r="O1091" s="570"/>
      <c r="P1091" s="671">
        <f t="shared" si="162"/>
        <v>0</v>
      </c>
      <c r="Q1091" s="63">
        <f t="shared" si="163"/>
        <v>0</v>
      </c>
      <c r="R1091" s="62">
        <f t="shared" si="164"/>
        <v>0</v>
      </c>
      <c r="S1091" s="66">
        <f t="shared" si="165"/>
        <v>0</v>
      </c>
      <c r="T1091" s="7">
        <f>($I1091='Team Results'!$L$4)+0</f>
        <v>0</v>
      </c>
      <c r="U1091" s="7">
        <f t="shared" si="166"/>
        <v>0</v>
      </c>
      <c r="V1091" s="7">
        <f t="shared" si="167"/>
        <v>0</v>
      </c>
      <c r="W1091" s="66">
        <f t="shared" si="168"/>
        <v>0</v>
      </c>
    </row>
    <row r="1092" spans="1:23" ht="15">
      <c r="A1092" s="5" t="str">
        <f t="shared" si="171"/>
        <v/>
      </c>
      <c r="B1092" s="5" t="str">
        <f t="shared" si="172"/>
        <v/>
      </c>
      <c r="C1092" s="5">
        <v>27</v>
      </c>
      <c r="D1092" s="764"/>
      <c r="F1092" s="529"/>
      <c r="G1092" s="539">
        <f>IF('Form - Part 1'!$D$38="Yes",1,0)</f>
        <v>0</v>
      </c>
      <c r="H1092" s="527">
        <v>21</v>
      </c>
      <c r="I1092" s="561"/>
      <c r="J1092" s="562"/>
      <c r="K1092" s="567"/>
      <c r="L1092" s="564"/>
      <c r="M1092" s="563"/>
      <c r="N1092" s="568"/>
      <c r="O1092" s="570"/>
      <c r="P1092" s="671">
        <f t="shared" si="162"/>
        <v>0</v>
      </c>
      <c r="Q1092" s="63">
        <f t="shared" si="163"/>
        <v>0</v>
      </c>
      <c r="R1092" s="62">
        <f t="shared" si="164"/>
        <v>0</v>
      </c>
      <c r="S1092" s="66">
        <f t="shared" si="165"/>
        <v>0</v>
      </c>
      <c r="T1092" s="7">
        <f>($I1092='Team Results'!$L$4)+0</f>
        <v>0</v>
      </c>
      <c r="U1092" s="7">
        <f t="shared" si="166"/>
        <v>0</v>
      </c>
      <c r="V1092" s="7">
        <f t="shared" si="167"/>
        <v>0</v>
      </c>
      <c r="W1092" s="66">
        <f t="shared" si="168"/>
        <v>0</v>
      </c>
    </row>
    <row r="1093" spans="1:23" ht="15">
      <c r="A1093" s="5" t="str">
        <f t="shared" si="171"/>
        <v/>
      </c>
      <c r="B1093" s="5" t="str">
        <f t="shared" si="172"/>
        <v/>
      </c>
      <c r="C1093" s="5">
        <v>27</v>
      </c>
      <c r="D1093" s="764"/>
      <c r="F1093" s="529"/>
      <c r="G1093" s="539">
        <f>IF('Form - Part 1'!$D$38="Yes",1,0)</f>
        <v>0</v>
      </c>
      <c r="H1093" s="527">
        <v>22</v>
      </c>
      <c r="I1093" s="561"/>
      <c r="J1093" s="562"/>
      <c r="K1093" s="567"/>
      <c r="L1093" s="564"/>
      <c r="M1093" s="563"/>
      <c r="N1093" s="568"/>
      <c r="O1093" s="570"/>
      <c r="P1093" s="671">
        <f t="shared" si="162"/>
        <v>0</v>
      </c>
      <c r="Q1093" s="63">
        <f t="shared" si="163"/>
        <v>0</v>
      </c>
      <c r="R1093" s="62">
        <f t="shared" si="164"/>
        <v>0</v>
      </c>
      <c r="S1093" s="66">
        <f t="shared" si="165"/>
        <v>0</v>
      </c>
      <c r="T1093" s="7">
        <f>($I1093='Team Results'!$L$4)+0</f>
        <v>0</v>
      </c>
      <c r="U1093" s="7">
        <f t="shared" si="166"/>
        <v>0</v>
      </c>
      <c r="V1093" s="7">
        <f t="shared" si="167"/>
        <v>0</v>
      </c>
      <c r="W1093" s="66">
        <f t="shared" si="168"/>
        <v>0</v>
      </c>
    </row>
    <row r="1094" spans="1:23" ht="15">
      <c r="A1094" s="5" t="str">
        <f t="shared" si="171"/>
        <v/>
      </c>
      <c r="B1094" s="5" t="str">
        <f t="shared" si="172"/>
        <v/>
      </c>
      <c r="C1094" s="5">
        <v>27</v>
      </c>
      <c r="D1094" s="764"/>
      <c r="F1094" s="529"/>
      <c r="G1094" s="539">
        <f>IF('Form - Part 1'!$D$38="Yes",1,0)</f>
        <v>0</v>
      </c>
      <c r="H1094" s="527">
        <v>23</v>
      </c>
      <c r="I1094" s="561"/>
      <c r="J1094" s="562"/>
      <c r="K1094" s="567"/>
      <c r="L1094" s="564"/>
      <c r="M1094" s="563"/>
      <c r="N1094" s="568"/>
      <c r="O1094" s="570"/>
      <c r="P1094" s="671">
        <f t="shared" si="162"/>
        <v>0</v>
      </c>
      <c r="Q1094" s="63">
        <f t="shared" si="163"/>
        <v>0</v>
      </c>
      <c r="R1094" s="62">
        <f t="shared" si="164"/>
        <v>0</v>
      </c>
      <c r="S1094" s="66">
        <f t="shared" si="165"/>
        <v>0</v>
      </c>
      <c r="T1094" s="7">
        <f>($I1094='Team Results'!$L$4)+0</f>
        <v>0</v>
      </c>
      <c r="U1094" s="7">
        <f t="shared" si="166"/>
        <v>0</v>
      </c>
      <c r="V1094" s="7">
        <f t="shared" si="167"/>
        <v>0</v>
      </c>
      <c r="W1094" s="66">
        <f t="shared" si="168"/>
        <v>0</v>
      </c>
    </row>
    <row r="1095" spans="1:23" ht="15">
      <c r="A1095" s="5" t="str">
        <f t="shared" si="171"/>
        <v/>
      </c>
      <c r="B1095" s="5" t="str">
        <f t="shared" si="172"/>
        <v/>
      </c>
      <c r="C1095" s="5">
        <v>27</v>
      </c>
      <c r="D1095" s="764"/>
      <c r="F1095" s="529"/>
      <c r="G1095" s="539">
        <f>IF('Form - Part 1'!$D$38="Yes",1,0)</f>
        <v>0</v>
      </c>
      <c r="H1095" s="527">
        <v>24</v>
      </c>
      <c r="I1095" s="561"/>
      <c r="J1095" s="562"/>
      <c r="K1095" s="567"/>
      <c r="L1095" s="564"/>
      <c r="M1095" s="563"/>
      <c r="N1095" s="568"/>
      <c r="O1095" s="570"/>
      <c r="P1095" s="671">
        <f t="shared" ref="P1095:P1158" si="173">COUNTA(J1095:N1095)</f>
        <v>0</v>
      </c>
      <c r="Q1095" s="63">
        <f t="shared" ref="Q1095:Q1158" si="174">COUNTIF(J1095:N1095,"Yes")</f>
        <v>0</v>
      </c>
      <c r="R1095" s="62">
        <f t="shared" ref="R1095:R1158" si="175">IF(Q1095 =5, 1,0)</f>
        <v>0</v>
      </c>
      <c r="S1095" s="66">
        <f t="shared" ref="S1095:S1158" si="176">IF(G1095+P1095&gt;1,1,0)</f>
        <v>0</v>
      </c>
      <c r="T1095" s="7">
        <f>($I1095='Team Results'!$L$4)+0</f>
        <v>0</v>
      </c>
      <c r="U1095" s="7">
        <f t="shared" ref="U1095:U1158" si="177">IF(T1095=1,Q1095,0)</f>
        <v>0</v>
      </c>
      <c r="V1095" s="7">
        <f t="shared" ref="V1095:V1158" si="178">IF(T1095=1,R1095,0)</f>
        <v>0</v>
      </c>
      <c r="W1095" s="66">
        <f t="shared" ref="W1095:W1158" si="179">IF(T1095=1,S1095,0)</f>
        <v>0</v>
      </c>
    </row>
    <row r="1096" spans="1:23" ht="15">
      <c r="A1096" s="5" t="str">
        <f t="shared" si="171"/>
        <v/>
      </c>
      <c r="B1096" s="5" t="str">
        <f t="shared" si="172"/>
        <v/>
      </c>
      <c r="C1096" s="5">
        <v>27</v>
      </c>
      <c r="D1096" s="764"/>
      <c r="F1096" s="529"/>
      <c r="G1096" s="539">
        <f>IF('Form - Part 1'!$D$38="Yes",1,0)</f>
        <v>0</v>
      </c>
      <c r="H1096" s="527">
        <v>25</v>
      </c>
      <c r="I1096" s="561"/>
      <c r="J1096" s="562"/>
      <c r="K1096" s="567"/>
      <c r="L1096" s="564"/>
      <c r="M1096" s="563"/>
      <c r="N1096" s="568"/>
      <c r="O1096" s="570"/>
      <c r="P1096" s="671">
        <f t="shared" si="173"/>
        <v>0</v>
      </c>
      <c r="Q1096" s="63">
        <f t="shared" si="174"/>
        <v>0</v>
      </c>
      <c r="R1096" s="62">
        <f t="shared" si="175"/>
        <v>0</v>
      </c>
      <c r="S1096" s="66">
        <f t="shared" si="176"/>
        <v>0</v>
      </c>
      <c r="T1096" s="7">
        <f>($I1096='Team Results'!$L$4)+0</f>
        <v>0</v>
      </c>
      <c r="U1096" s="7">
        <f t="shared" si="177"/>
        <v>0</v>
      </c>
      <c r="V1096" s="7">
        <f t="shared" si="178"/>
        <v>0</v>
      </c>
      <c r="W1096" s="66">
        <f t="shared" si="179"/>
        <v>0</v>
      </c>
    </row>
    <row r="1097" spans="1:23" ht="15">
      <c r="A1097" s="5" t="str">
        <f t="shared" si="171"/>
        <v/>
      </c>
      <c r="B1097" s="5" t="str">
        <f t="shared" si="172"/>
        <v/>
      </c>
      <c r="C1097" s="5">
        <v>27</v>
      </c>
      <c r="D1097" s="764"/>
      <c r="F1097" s="529"/>
      <c r="G1097" s="539">
        <f>IF('Form - Part 1'!$D$38="Yes",1,0)</f>
        <v>0</v>
      </c>
      <c r="H1097" s="527">
        <v>26</v>
      </c>
      <c r="I1097" s="561"/>
      <c r="J1097" s="562"/>
      <c r="K1097" s="563"/>
      <c r="L1097" s="564"/>
      <c r="M1097" s="563"/>
      <c r="N1097" s="565"/>
      <c r="O1097" s="570"/>
      <c r="P1097" s="671">
        <f t="shared" si="173"/>
        <v>0</v>
      </c>
      <c r="Q1097" s="63">
        <f t="shared" si="174"/>
        <v>0</v>
      </c>
      <c r="R1097" s="62">
        <f t="shared" si="175"/>
        <v>0</v>
      </c>
      <c r="S1097" s="66">
        <f t="shared" si="176"/>
        <v>0</v>
      </c>
      <c r="T1097" s="7">
        <f>($I1097='Team Results'!$L$4)+0</f>
        <v>0</v>
      </c>
      <c r="U1097" s="7">
        <f t="shared" si="177"/>
        <v>0</v>
      </c>
      <c r="V1097" s="7">
        <f t="shared" si="178"/>
        <v>0</v>
      </c>
      <c r="W1097" s="66">
        <f t="shared" si="179"/>
        <v>0</v>
      </c>
    </row>
    <row r="1098" spans="1:23" ht="15">
      <c r="A1098" s="5" t="str">
        <f t="shared" si="171"/>
        <v/>
      </c>
      <c r="B1098" s="5" t="str">
        <f t="shared" si="172"/>
        <v/>
      </c>
      <c r="C1098" s="5">
        <v>27</v>
      </c>
      <c r="D1098" s="764"/>
      <c r="F1098" s="529"/>
      <c r="G1098" s="539">
        <f>IF('Form - Part 1'!$D$38="Yes",1,0)</f>
        <v>0</v>
      </c>
      <c r="H1098" s="527">
        <v>27</v>
      </c>
      <c r="I1098" s="561"/>
      <c r="J1098" s="562"/>
      <c r="K1098" s="563"/>
      <c r="L1098" s="564"/>
      <c r="M1098" s="563"/>
      <c r="N1098" s="565"/>
      <c r="O1098" s="570"/>
      <c r="P1098" s="671">
        <f t="shared" si="173"/>
        <v>0</v>
      </c>
      <c r="Q1098" s="63">
        <f t="shared" si="174"/>
        <v>0</v>
      </c>
      <c r="R1098" s="62">
        <f t="shared" si="175"/>
        <v>0</v>
      </c>
      <c r="S1098" s="66">
        <f t="shared" si="176"/>
        <v>0</v>
      </c>
      <c r="T1098" s="7">
        <f>($I1098='Team Results'!$L$4)+0</f>
        <v>0</v>
      </c>
      <c r="U1098" s="7">
        <f t="shared" si="177"/>
        <v>0</v>
      </c>
      <c r="V1098" s="7">
        <f t="shared" si="178"/>
        <v>0</v>
      </c>
      <c r="W1098" s="66">
        <f t="shared" si="179"/>
        <v>0</v>
      </c>
    </row>
    <row r="1099" spans="1:23" ht="15">
      <c r="A1099" s="5" t="str">
        <f t="shared" si="171"/>
        <v/>
      </c>
      <c r="B1099" s="5" t="str">
        <f t="shared" si="172"/>
        <v/>
      </c>
      <c r="C1099" s="5">
        <v>27</v>
      </c>
      <c r="D1099" s="764"/>
      <c r="F1099" s="529"/>
      <c r="G1099" s="539">
        <f>IF('Form - Part 1'!$D$38="Yes",1,0)</f>
        <v>0</v>
      </c>
      <c r="H1099" s="527">
        <v>28</v>
      </c>
      <c r="I1099" s="561"/>
      <c r="J1099" s="562"/>
      <c r="K1099" s="563"/>
      <c r="L1099" s="564"/>
      <c r="M1099" s="563"/>
      <c r="N1099" s="565"/>
      <c r="O1099" s="570"/>
      <c r="P1099" s="671">
        <f t="shared" si="173"/>
        <v>0</v>
      </c>
      <c r="Q1099" s="63">
        <f t="shared" si="174"/>
        <v>0</v>
      </c>
      <c r="R1099" s="62">
        <f t="shared" si="175"/>
        <v>0</v>
      </c>
      <c r="S1099" s="66">
        <f t="shared" si="176"/>
        <v>0</v>
      </c>
      <c r="T1099" s="7">
        <f>($I1099='Team Results'!$L$4)+0</f>
        <v>0</v>
      </c>
      <c r="U1099" s="7">
        <f t="shared" si="177"/>
        <v>0</v>
      </c>
      <c r="V1099" s="7">
        <f t="shared" si="178"/>
        <v>0</v>
      </c>
      <c r="W1099" s="66">
        <f t="shared" si="179"/>
        <v>0</v>
      </c>
    </row>
    <row r="1100" spans="1:23" ht="15">
      <c r="A1100" s="5" t="str">
        <f t="shared" si="171"/>
        <v/>
      </c>
      <c r="B1100" s="5" t="str">
        <f t="shared" si="172"/>
        <v/>
      </c>
      <c r="C1100" s="5">
        <v>27</v>
      </c>
      <c r="D1100" s="764"/>
      <c r="F1100" s="529"/>
      <c r="G1100" s="539">
        <f>IF('Form - Part 1'!$D$38="Yes",1,0)</f>
        <v>0</v>
      </c>
      <c r="H1100" s="527">
        <v>29</v>
      </c>
      <c r="I1100" s="561"/>
      <c r="J1100" s="562"/>
      <c r="K1100" s="563"/>
      <c r="L1100" s="564"/>
      <c r="M1100" s="563"/>
      <c r="N1100" s="565"/>
      <c r="O1100" s="570"/>
      <c r="P1100" s="671">
        <f t="shared" si="173"/>
        <v>0</v>
      </c>
      <c r="Q1100" s="63">
        <f t="shared" si="174"/>
        <v>0</v>
      </c>
      <c r="R1100" s="62">
        <f t="shared" si="175"/>
        <v>0</v>
      </c>
      <c r="S1100" s="66">
        <f t="shared" si="176"/>
        <v>0</v>
      </c>
      <c r="T1100" s="7">
        <f>($I1100='Team Results'!$L$4)+0</f>
        <v>0</v>
      </c>
      <c r="U1100" s="7">
        <f t="shared" si="177"/>
        <v>0</v>
      </c>
      <c r="V1100" s="7">
        <f t="shared" si="178"/>
        <v>0</v>
      </c>
      <c r="W1100" s="66">
        <f t="shared" si="179"/>
        <v>0</v>
      </c>
    </row>
    <row r="1101" spans="1:23" ht="15">
      <c r="A1101" s="5" t="str">
        <f t="shared" si="171"/>
        <v/>
      </c>
      <c r="B1101" s="5" t="str">
        <f t="shared" si="172"/>
        <v/>
      </c>
      <c r="C1101" s="5">
        <v>27</v>
      </c>
      <c r="D1101" s="764"/>
      <c r="F1101" s="529"/>
      <c r="G1101" s="539">
        <f>IF('Form - Part 1'!$D$38="Yes",1,0)</f>
        <v>0</v>
      </c>
      <c r="H1101" s="527">
        <v>30</v>
      </c>
      <c r="I1101" s="561"/>
      <c r="J1101" s="562"/>
      <c r="K1101" s="567"/>
      <c r="L1101" s="564"/>
      <c r="M1101" s="563"/>
      <c r="N1101" s="568"/>
      <c r="O1101" s="570"/>
      <c r="P1101" s="671">
        <f t="shared" si="173"/>
        <v>0</v>
      </c>
      <c r="Q1101" s="63">
        <f t="shared" si="174"/>
        <v>0</v>
      </c>
      <c r="R1101" s="62">
        <f t="shared" si="175"/>
        <v>0</v>
      </c>
      <c r="S1101" s="66">
        <f t="shared" si="176"/>
        <v>0</v>
      </c>
      <c r="T1101" s="7">
        <f>($I1101='Team Results'!$L$4)+0</f>
        <v>0</v>
      </c>
      <c r="U1101" s="7">
        <f t="shared" si="177"/>
        <v>0</v>
      </c>
      <c r="V1101" s="7">
        <f t="shared" si="178"/>
        <v>0</v>
      </c>
      <c r="W1101" s="66">
        <f t="shared" si="179"/>
        <v>0</v>
      </c>
    </row>
    <row r="1102" spans="1:23" ht="15">
      <c r="A1102" s="5" t="str">
        <f t="shared" si="171"/>
        <v/>
      </c>
      <c r="B1102" s="5" t="str">
        <f t="shared" si="172"/>
        <v/>
      </c>
      <c r="C1102" s="5">
        <v>27</v>
      </c>
      <c r="D1102" s="764"/>
      <c r="F1102" s="529"/>
      <c r="G1102" s="539">
        <f>IF('Form - Part 1'!$D$38="Yes",1,0)</f>
        <v>0</v>
      </c>
      <c r="H1102" s="527">
        <v>31</v>
      </c>
      <c r="I1102" s="561"/>
      <c r="J1102" s="562"/>
      <c r="K1102" s="567"/>
      <c r="L1102" s="564"/>
      <c r="M1102" s="563"/>
      <c r="N1102" s="568"/>
      <c r="O1102" s="570"/>
      <c r="P1102" s="671">
        <f t="shared" si="173"/>
        <v>0</v>
      </c>
      <c r="Q1102" s="63">
        <f t="shared" si="174"/>
        <v>0</v>
      </c>
      <c r="R1102" s="62">
        <f t="shared" si="175"/>
        <v>0</v>
      </c>
      <c r="S1102" s="66">
        <f t="shared" si="176"/>
        <v>0</v>
      </c>
      <c r="T1102" s="7">
        <f>($I1102='Team Results'!$L$4)+0</f>
        <v>0</v>
      </c>
      <c r="U1102" s="7">
        <f t="shared" si="177"/>
        <v>0</v>
      </c>
      <c r="V1102" s="7">
        <f t="shared" si="178"/>
        <v>0</v>
      </c>
      <c r="W1102" s="66">
        <f t="shared" si="179"/>
        <v>0</v>
      </c>
    </row>
    <row r="1103" spans="1:23" ht="15">
      <c r="A1103" s="5" t="str">
        <f t="shared" si="171"/>
        <v/>
      </c>
      <c r="B1103" s="5" t="str">
        <f t="shared" si="172"/>
        <v/>
      </c>
      <c r="C1103" s="5">
        <v>27</v>
      </c>
      <c r="D1103" s="764"/>
      <c r="F1103" s="529"/>
      <c r="G1103" s="539">
        <f>IF('Form - Part 1'!$D$38="Yes",1,0)</f>
        <v>0</v>
      </c>
      <c r="H1103" s="527">
        <v>32</v>
      </c>
      <c r="I1103" s="561"/>
      <c r="J1103" s="562"/>
      <c r="K1103" s="567"/>
      <c r="L1103" s="564"/>
      <c r="M1103" s="563"/>
      <c r="N1103" s="568"/>
      <c r="O1103" s="570"/>
      <c r="P1103" s="671">
        <f t="shared" si="173"/>
        <v>0</v>
      </c>
      <c r="Q1103" s="63">
        <f t="shared" si="174"/>
        <v>0</v>
      </c>
      <c r="R1103" s="62">
        <f t="shared" si="175"/>
        <v>0</v>
      </c>
      <c r="S1103" s="66">
        <f t="shared" si="176"/>
        <v>0</v>
      </c>
      <c r="T1103" s="7">
        <f>($I1103='Team Results'!$L$4)+0</f>
        <v>0</v>
      </c>
      <c r="U1103" s="7">
        <f t="shared" si="177"/>
        <v>0</v>
      </c>
      <c r="V1103" s="7">
        <f t="shared" si="178"/>
        <v>0</v>
      </c>
      <c r="W1103" s="66">
        <f t="shared" si="179"/>
        <v>0</v>
      </c>
    </row>
    <row r="1104" spans="1:23" ht="15">
      <c r="A1104" s="5" t="str">
        <f t="shared" si="171"/>
        <v/>
      </c>
      <c r="B1104" s="5" t="str">
        <f t="shared" si="172"/>
        <v/>
      </c>
      <c r="C1104" s="5">
        <v>27</v>
      </c>
      <c r="D1104" s="764"/>
      <c r="F1104" s="529"/>
      <c r="G1104" s="539">
        <f>IF('Form - Part 1'!$D$38="Yes",1,0)</f>
        <v>0</v>
      </c>
      <c r="H1104" s="527">
        <v>33</v>
      </c>
      <c r="I1104" s="561"/>
      <c r="J1104" s="562"/>
      <c r="K1104" s="567"/>
      <c r="L1104" s="564"/>
      <c r="M1104" s="563"/>
      <c r="N1104" s="568"/>
      <c r="O1104" s="570"/>
      <c r="P1104" s="671">
        <f t="shared" si="173"/>
        <v>0</v>
      </c>
      <c r="Q1104" s="63">
        <f t="shared" si="174"/>
        <v>0</v>
      </c>
      <c r="R1104" s="62">
        <f t="shared" si="175"/>
        <v>0</v>
      </c>
      <c r="S1104" s="66">
        <f t="shared" si="176"/>
        <v>0</v>
      </c>
      <c r="T1104" s="7">
        <f>($I1104='Team Results'!$L$4)+0</f>
        <v>0</v>
      </c>
      <c r="U1104" s="7">
        <f t="shared" si="177"/>
        <v>0</v>
      </c>
      <c r="V1104" s="7">
        <f t="shared" si="178"/>
        <v>0</v>
      </c>
      <c r="W1104" s="66">
        <f t="shared" si="179"/>
        <v>0</v>
      </c>
    </row>
    <row r="1105" spans="1:52" ht="15">
      <c r="A1105" s="5" t="str">
        <f t="shared" si="171"/>
        <v/>
      </c>
      <c r="B1105" s="5" t="str">
        <f t="shared" si="172"/>
        <v/>
      </c>
      <c r="C1105" s="5">
        <v>27</v>
      </c>
      <c r="D1105" s="764"/>
      <c r="F1105" s="529"/>
      <c r="G1105" s="539">
        <f>IF('Form - Part 1'!$D$38="Yes",1,0)</f>
        <v>0</v>
      </c>
      <c r="H1105" s="527">
        <v>34</v>
      </c>
      <c r="I1105" s="561"/>
      <c r="J1105" s="562"/>
      <c r="K1105" s="567"/>
      <c r="L1105" s="564"/>
      <c r="M1105" s="563"/>
      <c r="N1105" s="568"/>
      <c r="O1105" s="570"/>
      <c r="P1105" s="671">
        <f t="shared" si="173"/>
        <v>0</v>
      </c>
      <c r="Q1105" s="63">
        <f t="shared" si="174"/>
        <v>0</v>
      </c>
      <c r="R1105" s="62">
        <f t="shared" si="175"/>
        <v>0</v>
      </c>
      <c r="S1105" s="66">
        <f t="shared" si="176"/>
        <v>0</v>
      </c>
      <c r="T1105" s="7">
        <f>($I1105='Team Results'!$L$4)+0</f>
        <v>0</v>
      </c>
      <c r="U1105" s="7">
        <f t="shared" si="177"/>
        <v>0</v>
      </c>
      <c r="V1105" s="7">
        <f t="shared" si="178"/>
        <v>0</v>
      </c>
      <c r="W1105" s="66">
        <f t="shared" si="179"/>
        <v>0</v>
      </c>
    </row>
    <row r="1106" spans="1:52" ht="15">
      <c r="A1106" s="5" t="str">
        <f t="shared" si="171"/>
        <v/>
      </c>
      <c r="B1106" s="5" t="str">
        <f t="shared" si="172"/>
        <v/>
      </c>
      <c r="C1106" s="5">
        <v>27</v>
      </c>
      <c r="D1106" s="764"/>
      <c r="F1106" s="529"/>
      <c r="G1106" s="539">
        <f>IF('Form - Part 1'!$D$38="Yes",1,0)</f>
        <v>0</v>
      </c>
      <c r="H1106" s="527">
        <v>35</v>
      </c>
      <c r="I1106" s="561"/>
      <c r="J1106" s="562"/>
      <c r="K1106" s="567"/>
      <c r="L1106" s="564"/>
      <c r="M1106" s="563"/>
      <c r="N1106" s="568"/>
      <c r="O1106" s="570"/>
      <c r="P1106" s="671">
        <f t="shared" si="173"/>
        <v>0</v>
      </c>
      <c r="Q1106" s="63">
        <f t="shared" si="174"/>
        <v>0</v>
      </c>
      <c r="R1106" s="62">
        <f t="shared" si="175"/>
        <v>0</v>
      </c>
      <c r="S1106" s="66">
        <f t="shared" si="176"/>
        <v>0</v>
      </c>
      <c r="T1106" s="7">
        <f>($I1106='Team Results'!$L$4)+0</f>
        <v>0</v>
      </c>
      <c r="U1106" s="7">
        <f t="shared" si="177"/>
        <v>0</v>
      </c>
      <c r="V1106" s="7">
        <f t="shared" si="178"/>
        <v>0</v>
      </c>
      <c r="W1106" s="66">
        <f t="shared" si="179"/>
        <v>0</v>
      </c>
    </row>
    <row r="1107" spans="1:52" ht="15">
      <c r="A1107" s="5" t="str">
        <f t="shared" si="171"/>
        <v/>
      </c>
      <c r="B1107" s="5" t="str">
        <f t="shared" si="172"/>
        <v/>
      </c>
      <c r="C1107" s="5">
        <v>27</v>
      </c>
      <c r="D1107" s="764"/>
      <c r="F1107" s="529"/>
      <c r="G1107" s="539">
        <f>IF('Form - Part 1'!$D$38="Yes",1,0)</f>
        <v>0</v>
      </c>
      <c r="H1107" s="527">
        <v>36</v>
      </c>
      <c r="I1107" s="561"/>
      <c r="J1107" s="562"/>
      <c r="K1107" s="567"/>
      <c r="L1107" s="564"/>
      <c r="M1107" s="563"/>
      <c r="N1107" s="568"/>
      <c r="O1107" s="570"/>
      <c r="P1107" s="671">
        <f t="shared" si="173"/>
        <v>0</v>
      </c>
      <c r="Q1107" s="63">
        <f t="shared" si="174"/>
        <v>0</v>
      </c>
      <c r="R1107" s="62">
        <f t="shared" si="175"/>
        <v>0</v>
      </c>
      <c r="S1107" s="66">
        <f t="shared" si="176"/>
        <v>0</v>
      </c>
      <c r="T1107" s="7">
        <f>($I1107='Team Results'!$L$4)+0</f>
        <v>0</v>
      </c>
      <c r="U1107" s="7">
        <f t="shared" si="177"/>
        <v>0</v>
      </c>
      <c r="V1107" s="7">
        <f t="shared" si="178"/>
        <v>0</v>
      </c>
      <c r="W1107" s="66">
        <f t="shared" si="179"/>
        <v>0</v>
      </c>
    </row>
    <row r="1108" spans="1:52" ht="15">
      <c r="A1108" s="5" t="str">
        <f t="shared" si="171"/>
        <v/>
      </c>
      <c r="B1108" s="5" t="str">
        <f t="shared" si="172"/>
        <v/>
      </c>
      <c r="C1108" s="5">
        <v>27</v>
      </c>
      <c r="D1108" s="764"/>
      <c r="F1108" s="529"/>
      <c r="G1108" s="539">
        <f>IF('Form - Part 1'!$D$38="Yes",1,0)</f>
        <v>0</v>
      </c>
      <c r="H1108" s="527">
        <v>37</v>
      </c>
      <c r="I1108" s="561"/>
      <c r="J1108" s="562"/>
      <c r="K1108" s="567"/>
      <c r="L1108" s="564"/>
      <c r="M1108" s="563"/>
      <c r="N1108" s="568"/>
      <c r="O1108" s="570"/>
      <c r="P1108" s="671">
        <f t="shared" si="173"/>
        <v>0</v>
      </c>
      <c r="Q1108" s="63">
        <f t="shared" si="174"/>
        <v>0</v>
      </c>
      <c r="R1108" s="62">
        <f t="shared" si="175"/>
        <v>0</v>
      </c>
      <c r="S1108" s="66">
        <f t="shared" si="176"/>
        <v>0</v>
      </c>
      <c r="T1108" s="7">
        <f>($I1108='Team Results'!$L$4)+0</f>
        <v>0</v>
      </c>
      <c r="U1108" s="7">
        <f t="shared" si="177"/>
        <v>0</v>
      </c>
      <c r="V1108" s="7">
        <f t="shared" si="178"/>
        <v>0</v>
      </c>
      <c r="W1108" s="66">
        <f t="shared" si="179"/>
        <v>0</v>
      </c>
    </row>
    <row r="1109" spans="1:52" ht="15">
      <c r="A1109" s="5" t="str">
        <f t="shared" si="171"/>
        <v/>
      </c>
      <c r="B1109" s="5" t="str">
        <f t="shared" si="172"/>
        <v/>
      </c>
      <c r="C1109" s="5">
        <v>27</v>
      </c>
      <c r="D1109" s="764"/>
      <c r="F1109" s="529"/>
      <c r="G1109" s="539">
        <f>IF('Form - Part 1'!$D$38="Yes",1,0)</f>
        <v>0</v>
      </c>
      <c r="H1109" s="527">
        <v>38</v>
      </c>
      <c r="I1109" s="561"/>
      <c r="J1109" s="562"/>
      <c r="K1109" s="567"/>
      <c r="L1109" s="564"/>
      <c r="M1109" s="563"/>
      <c r="N1109" s="568"/>
      <c r="O1109" s="570"/>
      <c r="P1109" s="671">
        <f t="shared" si="173"/>
        <v>0</v>
      </c>
      <c r="Q1109" s="63">
        <f t="shared" si="174"/>
        <v>0</v>
      </c>
      <c r="R1109" s="62">
        <f t="shared" si="175"/>
        <v>0</v>
      </c>
      <c r="S1109" s="66">
        <f t="shared" si="176"/>
        <v>0</v>
      </c>
      <c r="T1109" s="7">
        <f>($I1109='Team Results'!$L$4)+0</f>
        <v>0</v>
      </c>
      <c r="U1109" s="7">
        <f t="shared" si="177"/>
        <v>0</v>
      </c>
      <c r="V1109" s="7">
        <f t="shared" si="178"/>
        <v>0</v>
      </c>
      <c r="W1109" s="66">
        <f t="shared" si="179"/>
        <v>0</v>
      </c>
    </row>
    <row r="1110" spans="1:52" ht="15">
      <c r="A1110" s="5" t="str">
        <f t="shared" si="171"/>
        <v/>
      </c>
      <c r="B1110" s="5" t="str">
        <f t="shared" si="172"/>
        <v/>
      </c>
      <c r="C1110" s="5">
        <v>27</v>
      </c>
      <c r="D1110" s="764"/>
      <c r="F1110" s="529"/>
      <c r="G1110" s="539">
        <f>IF('Form - Part 1'!$D$38="Yes",1,0)</f>
        <v>0</v>
      </c>
      <c r="H1110" s="527">
        <v>39</v>
      </c>
      <c r="I1110" s="561"/>
      <c r="J1110" s="562"/>
      <c r="K1110" s="563"/>
      <c r="L1110" s="564"/>
      <c r="M1110" s="563"/>
      <c r="N1110" s="565"/>
      <c r="O1110" s="570"/>
      <c r="P1110" s="671">
        <f t="shared" si="173"/>
        <v>0</v>
      </c>
      <c r="Q1110" s="63">
        <f t="shared" si="174"/>
        <v>0</v>
      </c>
      <c r="R1110" s="62">
        <f t="shared" si="175"/>
        <v>0</v>
      </c>
      <c r="S1110" s="66">
        <f t="shared" si="176"/>
        <v>0</v>
      </c>
      <c r="T1110" s="7">
        <f>($I1110='Team Results'!$L$4)+0</f>
        <v>0</v>
      </c>
      <c r="U1110" s="7">
        <f t="shared" si="177"/>
        <v>0</v>
      </c>
      <c r="V1110" s="7">
        <f t="shared" si="178"/>
        <v>0</v>
      </c>
      <c r="W1110" s="66">
        <f t="shared" si="179"/>
        <v>0</v>
      </c>
    </row>
    <row r="1111" spans="1:52" s="5" customFormat="1" ht="15">
      <c r="A1111" s="5" t="str">
        <f t="shared" si="171"/>
        <v/>
      </c>
      <c r="B1111" s="5" t="str">
        <f t="shared" si="172"/>
        <v/>
      </c>
      <c r="C1111" s="5">
        <v>27</v>
      </c>
      <c r="D1111" s="765"/>
      <c r="E1111" s="536"/>
      <c r="F1111" s="529"/>
      <c r="G1111" s="539">
        <f>IF('Form - Part 1'!$D$38="Yes",1,0)</f>
        <v>0</v>
      </c>
      <c r="H1111" s="537">
        <v>40</v>
      </c>
      <c r="I1111" s="579"/>
      <c r="J1111" s="580"/>
      <c r="K1111" s="583"/>
      <c r="L1111" s="582"/>
      <c r="M1111" s="583"/>
      <c r="N1111" s="584"/>
      <c r="O1111" s="585"/>
      <c r="P1111" s="671">
        <f t="shared" si="173"/>
        <v>0</v>
      </c>
      <c r="Q1111" s="63">
        <f t="shared" si="174"/>
        <v>0</v>
      </c>
      <c r="R1111" s="62">
        <f t="shared" si="175"/>
        <v>0</v>
      </c>
      <c r="S1111" s="66">
        <f t="shared" si="176"/>
        <v>0</v>
      </c>
      <c r="T1111" s="7">
        <f>($I1111='Team Results'!$L$4)+0</f>
        <v>0</v>
      </c>
      <c r="U1111" s="7">
        <f t="shared" si="177"/>
        <v>0</v>
      </c>
      <c r="V1111" s="7">
        <f t="shared" si="178"/>
        <v>0</v>
      </c>
      <c r="W1111" s="66">
        <f t="shared" si="179"/>
        <v>0</v>
      </c>
      <c r="X1111" s="62"/>
      <c r="Y1111" s="62"/>
      <c r="Z1111" s="62"/>
      <c r="AA1111" s="62"/>
      <c r="AB1111" s="62"/>
      <c r="AC1111" s="62"/>
      <c r="AD1111" s="62"/>
      <c r="AE1111" s="62"/>
      <c r="AF1111" s="62"/>
      <c r="AG1111" s="62"/>
      <c r="AH1111" s="62"/>
      <c r="AI1111" s="62"/>
      <c r="AJ1111" s="62"/>
      <c r="AK1111" s="62"/>
      <c r="AL1111" s="62"/>
      <c r="AM1111" s="62"/>
      <c r="AN1111" s="62"/>
      <c r="AO1111" s="62"/>
      <c r="AP1111" s="62"/>
      <c r="AQ1111" s="62"/>
      <c r="AR1111" s="62"/>
      <c r="AS1111" s="62"/>
      <c r="AT1111" s="62"/>
      <c r="AU1111" s="62"/>
      <c r="AV1111" s="62"/>
      <c r="AW1111" s="62"/>
      <c r="AX1111" s="62"/>
      <c r="AY1111" s="62"/>
      <c r="AZ1111" s="62"/>
    </row>
    <row r="1112" spans="1:52" s="241" customFormat="1">
      <c r="D1112" s="298"/>
      <c r="E1112" s="299"/>
      <c r="F1112" s="300"/>
      <c r="G1112" s="300"/>
      <c r="I1112" s="242"/>
      <c r="J1112" s="242"/>
      <c r="K1112" s="242"/>
      <c r="L1112" s="242"/>
      <c r="M1112" s="242"/>
      <c r="N1112" s="242"/>
      <c r="O1112" s="243"/>
      <c r="P1112" s="671">
        <f t="shared" si="173"/>
        <v>0</v>
      </c>
      <c r="Q1112" s="63">
        <f t="shared" si="174"/>
        <v>0</v>
      </c>
      <c r="R1112" s="62">
        <f t="shared" si="175"/>
        <v>0</v>
      </c>
      <c r="S1112" s="66">
        <f t="shared" si="176"/>
        <v>0</v>
      </c>
      <c r="T1112" s="7">
        <f>($I1112='Team Results'!$L$4)+0</f>
        <v>0</v>
      </c>
      <c r="U1112" s="7">
        <f t="shared" si="177"/>
        <v>0</v>
      </c>
      <c r="V1112" s="7">
        <f t="shared" si="178"/>
        <v>0</v>
      </c>
      <c r="W1112" s="66">
        <f t="shared" si="179"/>
        <v>0</v>
      </c>
    </row>
    <row r="1113" spans="1:52" ht="15">
      <c r="A1113" s="5" t="str">
        <f>IF(ISERROR(MONTH($E$1113)),"",MONTH($E$1113))</f>
        <v/>
      </c>
      <c r="B1113" s="5" t="str">
        <f>IF(ISERROR(WEEKNUM($E$1113)),"",WEEKNUM($E$1113))</f>
        <v/>
      </c>
      <c r="C1113" s="5">
        <v>28</v>
      </c>
      <c r="D1113" s="763">
        <v>28</v>
      </c>
      <c r="E1113" s="538" t="str">
        <f>IF(ISBLANK('Form - Part 1'!B39),"",'Form - Part 1'!B39)</f>
        <v/>
      </c>
      <c r="F1113" s="539" t="str">
        <f>IF(ISBLANK('Form - Part 1'!C39),"0",'Form - Part 1'!C39)</f>
        <v>0</v>
      </c>
      <c r="G1113" s="539">
        <f>IF('Form - Part 1'!$D$39="Yes",1,0)</f>
        <v>0</v>
      </c>
      <c r="H1113" s="527">
        <v>1</v>
      </c>
      <c r="I1113" s="561"/>
      <c r="J1113" s="562"/>
      <c r="K1113" s="563"/>
      <c r="L1113" s="564"/>
      <c r="M1113" s="563"/>
      <c r="N1113" s="565"/>
      <c r="O1113" s="570"/>
      <c r="P1113" s="671">
        <f t="shared" si="173"/>
        <v>0</v>
      </c>
      <c r="Q1113" s="63">
        <f t="shared" si="174"/>
        <v>0</v>
      </c>
      <c r="R1113" s="62">
        <f t="shared" si="175"/>
        <v>0</v>
      </c>
      <c r="S1113" s="66">
        <f t="shared" si="176"/>
        <v>0</v>
      </c>
      <c r="T1113" s="7">
        <f>($I1113='Team Results'!$L$4)+0</f>
        <v>0</v>
      </c>
      <c r="U1113" s="7">
        <f t="shared" si="177"/>
        <v>0</v>
      </c>
      <c r="V1113" s="7">
        <f t="shared" si="178"/>
        <v>0</v>
      </c>
      <c r="W1113" s="66">
        <f t="shared" si="179"/>
        <v>0</v>
      </c>
    </row>
    <row r="1114" spans="1:52" ht="15">
      <c r="A1114" s="5" t="str">
        <f t="shared" ref="A1114:A1152" si="180">IF(ISERROR(MONTH($E$1113)),"",MONTH($E$1113))</f>
        <v/>
      </c>
      <c r="B1114" s="5" t="str">
        <f t="shared" ref="B1114:B1152" si="181">IF(ISERROR(WEEKNUM($E$1113)),"",WEEKNUM($E$1113))</f>
        <v/>
      </c>
      <c r="C1114" s="5">
        <v>28</v>
      </c>
      <c r="D1114" s="764"/>
      <c r="F1114" s="529"/>
      <c r="G1114" s="539">
        <f>IF('Form - Part 1'!$D$39="Yes",1,0)</f>
        <v>0</v>
      </c>
      <c r="H1114" s="527">
        <v>2</v>
      </c>
      <c r="I1114" s="561"/>
      <c r="J1114" s="562"/>
      <c r="K1114" s="567"/>
      <c r="L1114" s="564"/>
      <c r="M1114" s="563"/>
      <c r="N1114" s="568"/>
      <c r="O1114" s="570"/>
      <c r="P1114" s="671">
        <f t="shared" si="173"/>
        <v>0</v>
      </c>
      <c r="Q1114" s="63">
        <f t="shared" si="174"/>
        <v>0</v>
      </c>
      <c r="R1114" s="62">
        <f t="shared" si="175"/>
        <v>0</v>
      </c>
      <c r="S1114" s="66">
        <f t="shared" si="176"/>
        <v>0</v>
      </c>
      <c r="T1114" s="7">
        <f>($I1114='Team Results'!$L$4)+0</f>
        <v>0</v>
      </c>
      <c r="U1114" s="7">
        <f t="shared" si="177"/>
        <v>0</v>
      </c>
      <c r="V1114" s="7">
        <f t="shared" si="178"/>
        <v>0</v>
      </c>
      <c r="W1114" s="66">
        <f t="shared" si="179"/>
        <v>0</v>
      </c>
    </row>
    <row r="1115" spans="1:52" ht="15">
      <c r="A1115" s="5" t="str">
        <f t="shared" si="180"/>
        <v/>
      </c>
      <c r="B1115" s="5" t="str">
        <f t="shared" si="181"/>
        <v/>
      </c>
      <c r="C1115" s="5">
        <v>28</v>
      </c>
      <c r="D1115" s="764"/>
      <c r="F1115" s="529"/>
      <c r="G1115" s="539">
        <f>IF('Form - Part 1'!$D$39="Yes",1,0)</f>
        <v>0</v>
      </c>
      <c r="H1115" s="527">
        <v>3</v>
      </c>
      <c r="I1115" s="561"/>
      <c r="J1115" s="562"/>
      <c r="K1115" s="567"/>
      <c r="L1115" s="564"/>
      <c r="M1115" s="563"/>
      <c r="N1115" s="568"/>
      <c r="O1115" s="570"/>
      <c r="P1115" s="671">
        <f t="shared" si="173"/>
        <v>0</v>
      </c>
      <c r="Q1115" s="63">
        <f t="shared" si="174"/>
        <v>0</v>
      </c>
      <c r="R1115" s="62">
        <f t="shared" si="175"/>
        <v>0</v>
      </c>
      <c r="S1115" s="66">
        <f t="shared" si="176"/>
        <v>0</v>
      </c>
      <c r="T1115" s="7">
        <f>($I1115='Team Results'!$L$4)+0</f>
        <v>0</v>
      </c>
      <c r="U1115" s="7">
        <f t="shared" si="177"/>
        <v>0</v>
      </c>
      <c r="V1115" s="7">
        <f t="shared" si="178"/>
        <v>0</v>
      </c>
      <c r="W1115" s="66">
        <f t="shared" si="179"/>
        <v>0</v>
      </c>
    </row>
    <row r="1116" spans="1:52" ht="15">
      <c r="A1116" s="5" t="str">
        <f t="shared" si="180"/>
        <v/>
      </c>
      <c r="B1116" s="5" t="str">
        <f t="shared" si="181"/>
        <v/>
      </c>
      <c r="C1116" s="5">
        <v>28</v>
      </c>
      <c r="D1116" s="764"/>
      <c r="F1116" s="529"/>
      <c r="G1116" s="539">
        <f>IF('Form - Part 1'!$D$39="Yes",1,0)</f>
        <v>0</v>
      </c>
      <c r="H1116" s="527">
        <v>4</v>
      </c>
      <c r="I1116" s="561"/>
      <c r="J1116" s="562"/>
      <c r="K1116" s="563"/>
      <c r="L1116" s="564"/>
      <c r="M1116" s="563"/>
      <c r="N1116" s="565"/>
      <c r="O1116" s="570"/>
      <c r="P1116" s="671">
        <f t="shared" si="173"/>
        <v>0</v>
      </c>
      <c r="Q1116" s="63">
        <f t="shared" si="174"/>
        <v>0</v>
      </c>
      <c r="R1116" s="62">
        <f t="shared" si="175"/>
        <v>0</v>
      </c>
      <c r="S1116" s="66">
        <f t="shared" si="176"/>
        <v>0</v>
      </c>
      <c r="T1116" s="7">
        <f>($I1116='Team Results'!$L$4)+0</f>
        <v>0</v>
      </c>
      <c r="U1116" s="7">
        <f t="shared" si="177"/>
        <v>0</v>
      </c>
      <c r="V1116" s="7">
        <f t="shared" si="178"/>
        <v>0</v>
      </c>
      <c r="W1116" s="66">
        <f t="shared" si="179"/>
        <v>0</v>
      </c>
    </row>
    <row r="1117" spans="1:52" ht="15">
      <c r="A1117" s="5" t="str">
        <f t="shared" si="180"/>
        <v/>
      </c>
      <c r="B1117" s="5" t="str">
        <f t="shared" si="181"/>
        <v/>
      </c>
      <c r="C1117" s="5">
        <v>28</v>
      </c>
      <c r="D1117" s="764"/>
      <c r="F1117" s="529"/>
      <c r="G1117" s="539">
        <f>IF('Form - Part 1'!$D$39="Yes",1,0)</f>
        <v>0</v>
      </c>
      <c r="H1117" s="527">
        <v>5</v>
      </c>
      <c r="I1117" s="561"/>
      <c r="J1117" s="562"/>
      <c r="K1117" s="563"/>
      <c r="L1117" s="564"/>
      <c r="M1117" s="563"/>
      <c r="N1117" s="565"/>
      <c r="O1117" s="570"/>
      <c r="P1117" s="671">
        <f t="shared" si="173"/>
        <v>0</v>
      </c>
      <c r="Q1117" s="63">
        <f t="shared" si="174"/>
        <v>0</v>
      </c>
      <c r="R1117" s="62">
        <f t="shared" si="175"/>
        <v>0</v>
      </c>
      <c r="S1117" s="66">
        <f t="shared" si="176"/>
        <v>0</v>
      </c>
      <c r="T1117" s="7">
        <f>($I1117='Team Results'!$L$4)+0</f>
        <v>0</v>
      </c>
      <c r="U1117" s="7">
        <f t="shared" si="177"/>
        <v>0</v>
      </c>
      <c r="V1117" s="7">
        <f t="shared" si="178"/>
        <v>0</v>
      </c>
      <c r="W1117" s="66">
        <f t="shared" si="179"/>
        <v>0</v>
      </c>
    </row>
    <row r="1118" spans="1:52" ht="15">
      <c r="A1118" s="5" t="str">
        <f t="shared" si="180"/>
        <v/>
      </c>
      <c r="B1118" s="5" t="str">
        <f t="shared" si="181"/>
        <v/>
      </c>
      <c r="C1118" s="5">
        <v>28</v>
      </c>
      <c r="D1118" s="764"/>
      <c r="F1118" s="529"/>
      <c r="G1118" s="539">
        <f>IF('Form - Part 1'!$D$39="Yes",1,0)</f>
        <v>0</v>
      </c>
      <c r="H1118" s="527">
        <v>6</v>
      </c>
      <c r="I1118" s="561"/>
      <c r="J1118" s="562"/>
      <c r="K1118" s="563"/>
      <c r="L1118" s="564"/>
      <c r="M1118" s="563"/>
      <c r="N1118" s="565"/>
      <c r="O1118" s="570"/>
      <c r="P1118" s="671">
        <f t="shared" si="173"/>
        <v>0</v>
      </c>
      <c r="Q1118" s="63">
        <f t="shared" si="174"/>
        <v>0</v>
      </c>
      <c r="R1118" s="62">
        <f t="shared" si="175"/>
        <v>0</v>
      </c>
      <c r="S1118" s="66">
        <f t="shared" si="176"/>
        <v>0</v>
      </c>
      <c r="T1118" s="7">
        <f>($I1118='Team Results'!$L$4)+0</f>
        <v>0</v>
      </c>
      <c r="U1118" s="7">
        <f t="shared" si="177"/>
        <v>0</v>
      </c>
      <c r="V1118" s="7">
        <f t="shared" si="178"/>
        <v>0</v>
      </c>
      <c r="W1118" s="66">
        <f t="shared" si="179"/>
        <v>0</v>
      </c>
    </row>
    <row r="1119" spans="1:52" ht="15">
      <c r="A1119" s="5" t="str">
        <f t="shared" si="180"/>
        <v/>
      </c>
      <c r="B1119" s="5" t="str">
        <f t="shared" si="181"/>
        <v/>
      </c>
      <c r="C1119" s="5">
        <v>28</v>
      </c>
      <c r="D1119" s="764"/>
      <c r="F1119" s="529"/>
      <c r="G1119" s="539">
        <f>IF('Form - Part 1'!$D$39="Yes",1,0)</f>
        <v>0</v>
      </c>
      <c r="H1119" s="527">
        <v>7</v>
      </c>
      <c r="I1119" s="561"/>
      <c r="J1119" s="562"/>
      <c r="K1119" s="567"/>
      <c r="L1119" s="564"/>
      <c r="M1119" s="563"/>
      <c r="N1119" s="568"/>
      <c r="O1119" s="570"/>
      <c r="P1119" s="671">
        <f t="shared" si="173"/>
        <v>0</v>
      </c>
      <c r="Q1119" s="63">
        <f t="shared" si="174"/>
        <v>0</v>
      </c>
      <c r="R1119" s="62">
        <f t="shared" si="175"/>
        <v>0</v>
      </c>
      <c r="S1119" s="66">
        <f t="shared" si="176"/>
        <v>0</v>
      </c>
      <c r="T1119" s="7">
        <f>($I1119='Team Results'!$L$4)+0</f>
        <v>0</v>
      </c>
      <c r="U1119" s="7">
        <f t="shared" si="177"/>
        <v>0</v>
      </c>
      <c r="V1119" s="7">
        <f t="shared" si="178"/>
        <v>0</v>
      </c>
      <c r="W1119" s="66">
        <f t="shared" si="179"/>
        <v>0</v>
      </c>
    </row>
    <row r="1120" spans="1:52" ht="15">
      <c r="A1120" s="5" t="str">
        <f t="shared" si="180"/>
        <v/>
      </c>
      <c r="B1120" s="5" t="str">
        <f t="shared" si="181"/>
        <v/>
      </c>
      <c r="C1120" s="5">
        <v>28</v>
      </c>
      <c r="D1120" s="764"/>
      <c r="F1120" s="529"/>
      <c r="G1120" s="539">
        <f>IF('Form - Part 1'!$D$39="Yes",1,0)</f>
        <v>0</v>
      </c>
      <c r="H1120" s="527">
        <v>8</v>
      </c>
      <c r="I1120" s="561"/>
      <c r="J1120" s="562"/>
      <c r="K1120" s="567"/>
      <c r="L1120" s="564"/>
      <c r="M1120" s="563"/>
      <c r="N1120" s="568"/>
      <c r="O1120" s="570"/>
      <c r="P1120" s="671">
        <f t="shared" si="173"/>
        <v>0</v>
      </c>
      <c r="Q1120" s="63">
        <f t="shared" si="174"/>
        <v>0</v>
      </c>
      <c r="R1120" s="62">
        <f t="shared" si="175"/>
        <v>0</v>
      </c>
      <c r="S1120" s="66">
        <f t="shared" si="176"/>
        <v>0</v>
      </c>
      <c r="T1120" s="7">
        <f>($I1120='Team Results'!$L$4)+0</f>
        <v>0</v>
      </c>
      <c r="U1120" s="7">
        <f t="shared" si="177"/>
        <v>0</v>
      </c>
      <c r="V1120" s="7">
        <f t="shared" si="178"/>
        <v>0</v>
      </c>
      <c r="W1120" s="66">
        <f t="shared" si="179"/>
        <v>0</v>
      </c>
    </row>
    <row r="1121" spans="1:23" ht="15">
      <c r="A1121" s="5" t="str">
        <f t="shared" si="180"/>
        <v/>
      </c>
      <c r="B1121" s="5" t="str">
        <f t="shared" si="181"/>
        <v/>
      </c>
      <c r="C1121" s="5">
        <v>28</v>
      </c>
      <c r="D1121" s="764"/>
      <c r="F1121" s="529"/>
      <c r="G1121" s="539">
        <f>IF('Form - Part 1'!$D$39="Yes",1,0)</f>
        <v>0</v>
      </c>
      <c r="H1121" s="527">
        <v>9</v>
      </c>
      <c r="I1121" s="561"/>
      <c r="J1121" s="562"/>
      <c r="K1121" s="563"/>
      <c r="L1121" s="564"/>
      <c r="M1121" s="563"/>
      <c r="N1121" s="565"/>
      <c r="O1121" s="570"/>
      <c r="P1121" s="671">
        <f t="shared" si="173"/>
        <v>0</v>
      </c>
      <c r="Q1121" s="63">
        <f t="shared" si="174"/>
        <v>0</v>
      </c>
      <c r="R1121" s="62">
        <f t="shared" si="175"/>
        <v>0</v>
      </c>
      <c r="S1121" s="66">
        <f t="shared" si="176"/>
        <v>0</v>
      </c>
      <c r="T1121" s="7">
        <f>($I1121='Team Results'!$L$4)+0</f>
        <v>0</v>
      </c>
      <c r="U1121" s="7">
        <f t="shared" si="177"/>
        <v>0</v>
      </c>
      <c r="V1121" s="7">
        <f t="shared" si="178"/>
        <v>0</v>
      </c>
      <c r="W1121" s="66">
        <f t="shared" si="179"/>
        <v>0</v>
      </c>
    </row>
    <row r="1122" spans="1:23" ht="15">
      <c r="A1122" s="5" t="str">
        <f t="shared" si="180"/>
        <v/>
      </c>
      <c r="B1122" s="5" t="str">
        <f t="shared" si="181"/>
        <v/>
      </c>
      <c r="C1122" s="5">
        <v>28</v>
      </c>
      <c r="D1122" s="764"/>
      <c r="F1122" s="529"/>
      <c r="G1122" s="539">
        <f>IF('Form - Part 1'!$D$39="Yes",1,0)</f>
        <v>0</v>
      </c>
      <c r="H1122" s="527">
        <v>10</v>
      </c>
      <c r="I1122" s="561"/>
      <c r="J1122" s="562"/>
      <c r="K1122" s="567"/>
      <c r="L1122" s="564"/>
      <c r="M1122" s="563"/>
      <c r="N1122" s="568"/>
      <c r="O1122" s="570"/>
      <c r="P1122" s="671">
        <f t="shared" si="173"/>
        <v>0</v>
      </c>
      <c r="Q1122" s="63">
        <f t="shared" si="174"/>
        <v>0</v>
      </c>
      <c r="R1122" s="62">
        <f t="shared" si="175"/>
        <v>0</v>
      </c>
      <c r="S1122" s="66">
        <f t="shared" si="176"/>
        <v>0</v>
      </c>
      <c r="T1122" s="7">
        <f>($I1122='Team Results'!$L$4)+0</f>
        <v>0</v>
      </c>
      <c r="U1122" s="7">
        <f t="shared" si="177"/>
        <v>0</v>
      </c>
      <c r="V1122" s="7">
        <f t="shared" si="178"/>
        <v>0</v>
      </c>
      <c r="W1122" s="66">
        <f t="shared" si="179"/>
        <v>0</v>
      </c>
    </row>
    <row r="1123" spans="1:23" ht="15">
      <c r="A1123" s="5" t="str">
        <f t="shared" si="180"/>
        <v/>
      </c>
      <c r="B1123" s="5" t="str">
        <f t="shared" si="181"/>
        <v/>
      </c>
      <c r="C1123" s="5">
        <v>28</v>
      </c>
      <c r="D1123" s="764"/>
      <c r="F1123" s="529"/>
      <c r="G1123" s="539">
        <f>IF('Form - Part 1'!$D$39="Yes",1,0)</f>
        <v>0</v>
      </c>
      <c r="H1123" s="527">
        <v>11</v>
      </c>
      <c r="I1123" s="561"/>
      <c r="J1123" s="562"/>
      <c r="K1123" s="563"/>
      <c r="L1123" s="564"/>
      <c r="M1123" s="563"/>
      <c r="N1123" s="565"/>
      <c r="O1123" s="570"/>
      <c r="P1123" s="671">
        <f t="shared" si="173"/>
        <v>0</v>
      </c>
      <c r="Q1123" s="63">
        <f t="shared" si="174"/>
        <v>0</v>
      </c>
      <c r="R1123" s="62">
        <f t="shared" si="175"/>
        <v>0</v>
      </c>
      <c r="S1123" s="66">
        <f t="shared" si="176"/>
        <v>0</v>
      </c>
      <c r="T1123" s="7">
        <f>($I1123='Team Results'!$L$4)+0</f>
        <v>0</v>
      </c>
      <c r="U1123" s="7">
        <f t="shared" si="177"/>
        <v>0</v>
      </c>
      <c r="V1123" s="7">
        <f t="shared" si="178"/>
        <v>0</v>
      </c>
      <c r="W1123" s="66">
        <f t="shared" si="179"/>
        <v>0</v>
      </c>
    </row>
    <row r="1124" spans="1:23" ht="15">
      <c r="A1124" s="5" t="str">
        <f t="shared" si="180"/>
        <v/>
      </c>
      <c r="B1124" s="5" t="str">
        <f t="shared" si="181"/>
        <v/>
      </c>
      <c r="C1124" s="5">
        <v>28</v>
      </c>
      <c r="D1124" s="764"/>
      <c r="F1124" s="529"/>
      <c r="G1124" s="539">
        <f>IF('Form - Part 1'!$D$39="Yes",1,0)</f>
        <v>0</v>
      </c>
      <c r="H1124" s="527">
        <v>12</v>
      </c>
      <c r="I1124" s="561"/>
      <c r="J1124" s="562"/>
      <c r="K1124" s="567"/>
      <c r="L1124" s="564"/>
      <c r="M1124" s="563"/>
      <c r="N1124" s="568"/>
      <c r="O1124" s="570"/>
      <c r="P1124" s="671">
        <f t="shared" si="173"/>
        <v>0</v>
      </c>
      <c r="Q1124" s="63">
        <f t="shared" si="174"/>
        <v>0</v>
      </c>
      <c r="R1124" s="62">
        <f t="shared" si="175"/>
        <v>0</v>
      </c>
      <c r="S1124" s="66">
        <f t="shared" si="176"/>
        <v>0</v>
      </c>
      <c r="T1124" s="7">
        <f>($I1124='Team Results'!$L$4)+0</f>
        <v>0</v>
      </c>
      <c r="U1124" s="7">
        <f t="shared" si="177"/>
        <v>0</v>
      </c>
      <c r="V1124" s="7">
        <f t="shared" si="178"/>
        <v>0</v>
      </c>
      <c r="W1124" s="66">
        <f t="shared" si="179"/>
        <v>0</v>
      </c>
    </row>
    <row r="1125" spans="1:23" ht="15">
      <c r="A1125" s="5" t="str">
        <f t="shared" si="180"/>
        <v/>
      </c>
      <c r="B1125" s="5" t="str">
        <f t="shared" si="181"/>
        <v/>
      </c>
      <c r="C1125" s="5">
        <v>28</v>
      </c>
      <c r="D1125" s="764"/>
      <c r="F1125" s="529"/>
      <c r="G1125" s="539">
        <f>IF('Form - Part 1'!$D$39="Yes",1,0)</f>
        <v>0</v>
      </c>
      <c r="H1125" s="527">
        <v>13</v>
      </c>
      <c r="I1125" s="561"/>
      <c r="J1125" s="562"/>
      <c r="K1125" s="567"/>
      <c r="L1125" s="564"/>
      <c r="M1125" s="563"/>
      <c r="N1125" s="568"/>
      <c r="O1125" s="570"/>
      <c r="P1125" s="671">
        <f t="shared" si="173"/>
        <v>0</v>
      </c>
      <c r="Q1125" s="63">
        <f t="shared" si="174"/>
        <v>0</v>
      </c>
      <c r="R1125" s="62">
        <f t="shared" si="175"/>
        <v>0</v>
      </c>
      <c r="S1125" s="66">
        <f t="shared" si="176"/>
        <v>0</v>
      </c>
      <c r="T1125" s="7">
        <f>($I1125='Team Results'!$L$4)+0</f>
        <v>0</v>
      </c>
      <c r="U1125" s="7">
        <f t="shared" si="177"/>
        <v>0</v>
      </c>
      <c r="V1125" s="7">
        <f t="shared" si="178"/>
        <v>0</v>
      </c>
      <c r="W1125" s="66">
        <f t="shared" si="179"/>
        <v>0</v>
      </c>
    </row>
    <row r="1126" spans="1:23" ht="15">
      <c r="A1126" s="5" t="str">
        <f t="shared" si="180"/>
        <v/>
      </c>
      <c r="B1126" s="5" t="str">
        <f t="shared" si="181"/>
        <v/>
      </c>
      <c r="C1126" s="5">
        <v>28</v>
      </c>
      <c r="D1126" s="764"/>
      <c r="F1126" s="529"/>
      <c r="G1126" s="539">
        <f>IF('Form - Part 1'!$D$39="Yes",1,0)</f>
        <v>0</v>
      </c>
      <c r="H1126" s="527">
        <v>14</v>
      </c>
      <c r="I1126" s="561"/>
      <c r="J1126" s="562"/>
      <c r="K1126" s="563"/>
      <c r="L1126" s="564"/>
      <c r="M1126" s="563"/>
      <c r="N1126" s="565"/>
      <c r="O1126" s="570"/>
      <c r="P1126" s="671">
        <f t="shared" si="173"/>
        <v>0</v>
      </c>
      <c r="Q1126" s="63">
        <f t="shared" si="174"/>
        <v>0</v>
      </c>
      <c r="R1126" s="62">
        <f t="shared" si="175"/>
        <v>0</v>
      </c>
      <c r="S1126" s="66">
        <f t="shared" si="176"/>
        <v>0</v>
      </c>
      <c r="T1126" s="7">
        <f>($I1126='Team Results'!$L$4)+0</f>
        <v>0</v>
      </c>
      <c r="U1126" s="7">
        <f t="shared" si="177"/>
        <v>0</v>
      </c>
      <c r="V1126" s="7">
        <f t="shared" si="178"/>
        <v>0</v>
      </c>
      <c r="W1126" s="66">
        <f t="shared" si="179"/>
        <v>0</v>
      </c>
    </row>
    <row r="1127" spans="1:23" ht="15">
      <c r="A1127" s="5" t="str">
        <f t="shared" si="180"/>
        <v/>
      </c>
      <c r="B1127" s="5" t="str">
        <f t="shared" si="181"/>
        <v/>
      </c>
      <c r="C1127" s="5">
        <v>28</v>
      </c>
      <c r="D1127" s="764"/>
      <c r="F1127" s="529"/>
      <c r="G1127" s="539">
        <f>IF('Form - Part 1'!$D$39="Yes",1,0)</f>
        <v>0</v>
      </c>
      <c r="H1127" s="527">
        <v>15</v>
      </c>
      <c r="I1127" s="561"/>
      <c r="J1127" s="562"/>
      <c r="K1127" s="563"/>
      <c r="L1127" s="564"/>
      <c r="M1127" s="563"/>
      <c r="N1127" s="565"/>
      <c r="O1127" s="570"/>
      <c r="P1127" s="671">
        <f t="shared" si="173"/>
        <v>0</v>
      </c>
      <c r="Q1127" s="63">
        <f t="shared" si="174"/>
        <v>0</v>
      </c>
      <c r="R1127" s="62">
        <f t="shared" si="175"/>
        <v>0</v>
      </c>
      <c r="S1127" s="66">
        <f t="shared" si="176"/>
        <v>0</v>
      </c>
      <c r="T1127" s="7">
        <f>($I1127='Team Results'!$L$4)+0</f>
        <v>0</v>
      </c>
      <c r="U1127" s="7">
        <f t="shared" si="177"/>
        <v>0</v>
      </c>
      <c r="V1127" s="7">
        <f t="shared" si="178"/>
        <v>0</v>
      </c>
      <c r="W1127" s="66">
        <f t="shared" si="179"/>
        <v>0</v>
      </c>
    </row>
    <row r="1128" spans="1:23" ht="15">
      <c r="A1128" s="5" t="str">
        <f t="shared" si="180"/>
        <v/>
      </c>
      <c r="B1128" s="5" t="str">
        <f t="shared" si="181"/>
        <v/>
      </c>
      <c r="C1128" s="5">
        <v>28</v>
      </c>
      <c r="D1128" s="764"/>
      <c r="F1128" s="529"/>
      <c r="G1128" s="539">
        <f>IF('Form - Part 1'!$D$39="Yes",1,0)</f>
        <v>0</v>
      </c>
      <c r="H1128" s="527">
        <v>16</v>
      </c>
      <c r="I1128" s="561"/>
      <c r="J1128" s="562"/>
      <c r="K1128" s="563"/>
      <c r="L1128" s="564"/>
      <c r="M1128" s="563"/>
      <c r="N1128" s="565"/>
      <c r="O1128" s="570"/>
      <c r="P1128" s="671">
        <f t="shared" si="173"/>
        <v>0</v>
      </c>
      <c r="Q1128" s="63">
        <f t="shared" si="174"/>
        <v>0</v>
      </c>
      <c r="R1128" s="62">
        <f t="shared" si="175"/>
        <v>0</v>
      </c>
      <c r="S1128" s="66">
        <f t="shared" si="176"/>
        <v>0</v>
      </c>
      <c r="T1128" s="7">
        <f>($I1128='Team Results'!$L$4)+0</f>
        <v>0</v>
      </c>
      <c r="U1128" s="7">
        <f t="shared" si="177"/>
        <v>0</v>
      </c>
      <c r="V1128" s="7">
        <f t="shared" si="178"/>
        <v>0</v>
      </c>
      <c r="W1128" s="66">
        <f t="shared" si="179"/>
        <v>0</v>
      </c>
    </row>
    <row r="1129" spans="1:23" ht="15">
      <c r="A1129" s="5" t="str">
        <f t="shared" si="180"/>
        <v/>
      </c>
      <c r="B1129" s="5" t="str">
        <f t="shared" si="181"/>
        <v/>
      </c>
      <c r="C1129" s="5">
        <v>28</v>
      </c>
      <c r="D1129" s="764"/>
      <c r="F1129" s="529"/>
      <c r="G1129" s="539">
        <f>IF('Form - Part 1'!$D$39="Yes",1,0)</f>
        <v>0</v>
      </c>
      <c r="H1129" s="527">
        <v>17</v>
      </c>
      <c r="I1129" s="561"/>
      <c r="J1129" s="562"/>
      <c r="K1129" s="567"/>
      <c r="L1129" s="564"/>
      <c r="M1129" s="563"/>
      <c r="N1129" s="568"/>
      <c r="O1129" s="570"/>
      <c r="P1129" s="671">
        <f t="shared" si="173"/>
        <v>0</v>
      </c>
      <c r="Q1129" s="63">
        <f t="shared" si="174"/>
        <v>0</v>
      </c>
      <c r="R1129" s="62">
        <f t="shared" si="175"/>
        <v>0</v>
      </c>
      <c r="S1129" s="66">
        <f t="shared" si="176"/>
        <v>0</v>
      </c>
      <c r="T1129" s="7">
        <f>($I1129='Team Results'!$L$4)+0</f>
        <v>0</v>
      </c>
      <c r="U1129" s="7">
        <f t="shared" si="177"/>
        <v>0</v>
      </c>
      <c r="V1129" s="7">
        <f t="shared" si="178"/>
        <v>0</v>
      </c>
      <c r="W1129" s="66">
        <f t="shared" si="179"/>
        <v>0</v>
      </c>
    </row>
    <row r="1130" spans="1:23" ht="15">
      <c r="A1130" s="5" t="str">
        <f t="shared" si="180"/>
        <v/>
      </c>
      <c r="B1130" s="5" t="str">
        <f t="shared" si="181"/>
        <v/>
      </c>
      <c r="C1130" s="5">
        <v>28</v>
      </c>
      <c r="D1130" s="764"/>
      <c r="F1130" s="529"/>
      <c r="G1130" s="539">
        <f>IF('Form - Part 1'!$D$39="Yes",1,0)</f>
        <v>0</v>
      </c>
      <c r="H1130" s="527">
        <v>18</v>
      </c>
      <c r="I1130" s="561"/>
      <c r="J1130" s="562"/>
      <c r="K1130" s="567"/>
      <c r="L1130" s="564"/>
      <c r="M1130" s="563"/>
      <c r="N1130" s="568"/>
      <c r="O1130" s="570"/>
      <c r="P1130" s="671">
        <f t="shared" si="173"/>
        <v>0</v>
      </c>
      <c r="Q1130" s="63">
        <f t="shared" si="174"/>
        <v>0</v>
      </c>
      <c r="R1130" s="62">
        <f t="shared" si="175"/>
        <v>0</v>
      </c>
      <c r="S1130" s="66">
        <f t="shared" si="176"/>
        <v>0</v>
      </c>
      <c r="T1130" s="7">
        <f>($I1130='Team Results'!$L$4)+0</f>
        <v>0</v>
      </c>
      <c r="U1130" s="7">
        <f t="shared" si="177"/>
        <v>0</v>
      </c>
      <c r="V1130" s="7">
        <f t="shared" si="178"/>
        <v>0</v>
      </c>
      <c r="W1130" s="66">
        <f t="shared" si="179"/>
        <v>0</v>
      </c>
    </row>
    <row r="1131" spans="1:23" ht="15">
      <c r="A1131" s="5" t="str">
        <f t="shared" si="180"/>
        <v/>
      </c>
      <c r="B1131" s="5" t="str">
        <f t="shared" si="181"/>
        <v/>
      </c>
      <c r="C1131" s="5">
        <v>28</v>
      </c>
      <c r="D1131" s="764"/>
      <c r="F1131" s="529"/>
      <c r="G1131" s="539">
        <f>IF('Form - Part 1'!$D$39="Yes",1,0)</f>
        <v>0</v>
      </c>
      <c r="H1131" s="527">
        <v>19</v>
      </c>
      <c r="I1131" s="561"/>
      <c r="J1131" s="562"/>
      <c r="K1131" s="567"/>
      <c r="L1131" s="564"/>
      <c r="M1131" s="563"/>
      <c r="N1131" s="568"/>
      <c r="O1131" s="570"/>
      <c r="P1131" s="671">
        <f t="shared" si="173"/>
        <v>0</v>
      </c>
      <c r="Q1131" s="63">
        <f t="shared" si="174"/>
        <v>0</v>
      </c>
      <c r="R1131" s="62">
        <f t="shared" si="175"/>
        <v>0</v>
      </c>
      <c r="S1131" s="66">
        <f t="shared" si="176"/>
        <v>0</v>
      </c>
      <c r="T1131" s="7">
        <f>($I1131='Team Results'!$L$4)+0</f>
        <v>0</v>
      </c>
      <c r="U1131" s="7">
        <f t="shared" si="177"/>
        <v>0</v>
      </c>
      <c r="V1131" s="7">
        <f t="shared" si="178"/>
        <v>0</v>
      </c>
      <c r="W1131" s="66">
        <f t="shared" si="179"/>
        <v>0</v>
      </c>
    </row>
    <row r="1132" spans="1:23" ht="15">
      <c r="A1132" s="5" t="str">
        <f t="shared" si="180"/>
        <v/>
      </c>
      <c r="B1132" s="5" t="str">
        <f t="shared" si="181"/>
        <v/>
      </c>
      <c r="C1132" s="5">
        <v>28</v>
      </c>
      <c r="D1132" s="764"/>
      <c r="F1132" s="529"/>
      <c r="G1132" s="539">
        <f>IF('Form - Part 1'!$D$39="Yes",1,0)</f>
        <v>0</v>
      </c>
      <c r="H1132" s="527">
        <v>20</v>
      </c>
      <c r="I1132" s="561"/>
      <c r="J1132" s="562"/>
      <c r="K1132" s="567"/>
      <c r="L1132" s="564"/>
      <c r="M1132" s="563"/>
      <c r="N1132" s="568"/>
      <c r="O1132" s="570"/>
      <c r="P1132" s="671">
        <f t="shared" si="173"/>
        <v>0</v>
      </c>
      <c r="Q1132" s="63">
        <f t="shared" si="174"/>
        <v>0</v>
      </c>
      <c r="R1132" s="62">
        <f t="shared" si="175"/>
        <v>0</v>
      </c>
      <c r="S1132" s="66">
        <f t="shared" si="176"/>
        <v>0</v>
      </c>
      <c r="T1132" s="7">
        <f>($I1132='Team Results'!$L$4)+0</f>
        <v>0</v>
      </c>
      <c r="U1132" s="7">
        <f t="shared" si="177"/>
        <v>0</v>
      </c>
      <c r="V1132" s="7">
        <f t="shared" si="178"/>
        <v>0</v>
      </c>
      <c r="W1132" s="66">
        <f t="shared" si="179"/>
        <v>0</v>
      </c>
    </row>
    <row r="1133" spans="1:23" ht="15">
      <c r="A1133" s="5" t="str">
        <f t="shared" si="180"/>
        <v/>
      </c>
      <c r="B1133" s="5" t="str">
        <f t="shared" si="181"/>
        <v/>
      </c>
      <c r="C1133" s="5">
        <v>28</v>
      </c>
      <c r="D1133" s="764"/>
      <c r="F1133" s="529"/>
      <c r="G1133" s="539">
        <f>IF('Form - Part 1'!$D$39="Yes",1,0)</f>
        <v>0</v>
      </c>
      <c r="H1133" s="527">
        <v>21</v>
      </c>
      <c r="I1133" s="561"/>
      <c r="J1133" s="562"/>
      <c r="K1133" s="567"/>
      <c r="L1133" s="564"/>
      <c r="M1133" s="563"/>
      <c r="N1133" s="568"/>
      <c r="O1133" s="570"/>
      <c r="P1133" s="671">
        <f t="shared" si="173"/>
        <v>0</v>
      </c>
      <c r="Q1133" s="63">
        <f t="shared" si="174"/>
        <v>0</v>
      </c>
      <c r="R1133" s="62">
        <f t="shared" si="175"/>
        <v>0</v>
      </c>
      <c r="S1133" s="66">
        <f t="shared" si="176"/>
        <v>0</v>
      </c>
      <c r="T1133" s="7">
        <f>($I1133='Team Results'!$L$4)+0</f>
        <v>0</v>
      </c>
      <c r="U1133" s="7">
        <f t="shared" si="177"/>
        <v>0</v>
      </c>
      <c r="V1133" s="7">
        <f t="shared" si="178"/>
        <v>0</v>
      </c>
      <c r="W1133" s="66">
        <f t="shared" si="179"/>
        <v>0</v>
      </c>
    </row>
    <row r="1134" spans="1:23" ht="15">
      <c r="A1134" s="5" t="str">
        <f t="shared" si="180"/>
        <v/>
      </c>
      <c r="B1134" s="5" t="str">
        <f t="shared" si="181"/>
        <v/>
      </c>
      <c r="C1134" s="5">
        <v>28</v>
      </c>
      <c r="D1134" s="764"/>
      <c r="F1134" s="529"/>
      <c r="G1134" s="539">
        <f>IF('Form - Part 1'!$D$39="Yes",1,0)</f>
        <v>0</v>
      </c>
      <c r="H1134" s="527">
        <v>22</v>
      </c>
      <c r="I1134" s="561"/>
      <c r="J1134" s="562"/>
      <c r="K1134" s="567"/>
      <c r="L1134" s="564"/>
      <c r="M1134" s="563"/>
      <c r="N1134" s="568"/>
      <c r="O1134" s="570"/>
      <c r="P1134" s="671">
        <f t="shared" si="173"/>
        <v>0</v>
      </c>
      <c r="Q1134" s="63">
        <f t="shared" si="174"/>
        <v>0</v>
      </c>
      <c r="R1134" s="62">
        <f t="shared" si="175"/>
        <v>0</v>
      </c>
      <c r="S1134" s="66">
        <f t="shared" si="176"/>
        <v>0</v>
      </c>
      <c r="T1134" s="7">
        <f>($I1134='Team Results'!$L$4)+0</f>
        <v>0</v>
      </c>
      <c r="U1134" s="7">
        <f t="shared" si="177"/>
        <v>0</v>
      </c>
      <c r="V1134" s="7">
        <f t="shared" si="178"/>
        <v>0</v>
      </c>
      <c r="W1134" s="66">
        <f t="shared" si="179"/>
        <v>0</v>
      </c>
    </row>
    <row r="1135" spans="1:23" ht="15">
      <c r="A1135" s="5" t="str">
        <f t="shared" si="180"/>
        <v/>
      </c>
      <c r="B1135" s="5" t="str">
        <f t="shared" si="181"/>
        <v/>
      </c>
      <c r="C1135" s="5">
        <v>28</v>
      </c>
      <c r="D1135" s="764"/>
      <c r="F1135" s="529"/>
      <c r="G1135" s="539">
        <f>IF('Form - Part 1'!$D$39="Yes",1,0)</f>
        <v>0</v>
      </c>
      <c r="H1135" s="527">
        <v>23</v>
      </c>
      <c r="I1135" s="561"/>
      <c r="J1135" s="562"/>
      <c r="K1135" s="567"/>
      <c r="L1135" s="564"/>
      <c r="M1135" s="563"/>
      <c r="N1135" s="568"/>
      <c r="O1135" s="570"/>
      <c r="P1135" s="671">
        <f t="shared" si="173"/>
        <v>0</v>
      </c>
      <c r="Q1135" s="63">
        <f t="shared" si="174"/>
        <v>0</v>
      </c>
      <c r="R1135" s="62">
        <f t="shared" si="175"/>
        <v>0</v>
      </c>
      <c r="S1135" s="66">
        <f t="shared" si="176"/>
        <v>0</v>
      </c>
      <c r="T1135" s="7">
        <f>($I1135='Team Results'!$L$4)+0</f>
        <v>0</v>
      </c>
      <c r="U1135" s="7">
        <f t="shared" si="177"/>
        <v>0</v>
      </c>
      <c r="V1135" s="7">
        <f t="shared" si="178"/>
        <v>0</v>
      </c>
      <c r="W1135" s="66">
        <f t="shared" si="179"/>
        <v>0</v>
      </c>
    </row>
    <row r="1136" spans="1:23" ht="15">
      <c r="A1136" s="5" t="str">
        <f t="shared" si="180"/>
        <v/>
      </c>
      <c r="B1136" s="5" t="str">
        <f t="shared" si="181"/>
        <v/>
      </c>
      <c r="C1136" s="5">
        <v>28</v>
      </c>
      <c r="D1136" s="764"/>
      <c r="F1136" s="529"/>
      <c r="G1136" s="539">
        <f>IF('Form - Part 1'!$D$39="Yes",1,0)</f>
        <v>0</v>
      </c>
      <c r="H1136" s="527">
        <v>24</v>
      </c>
      <c r="I1136" s="561"/>
      <c r="J1136" s="562"/>
      <c r="K1136" s="567"/>
      <c r="L1136" s="564"/>
      <c r="M1136" s="563"/>
      <c r="N1136" s="568"/>
      <c r="O1136" s="570"/>
      <c r="P1136" s="671">
        <f t="shared" si="173"/>
        <v>0</v>
      </c>
      <c r="Q1136" s="63">
        <f t="shared" si="174"/>
        <v>0</v>
      </c>
      <c r="R1136" s="62">
        <f t="shared" si="175"/>
        <v>0</v>
      </c>
      <c r="S1136" s="66">
        <f t="shared" si="176"/>
        <v>0</v>
      </c>
      <c r="T1136" s="7">
        <f>($I1136='Team Results'!$L$4)+0</f>
        <v>0</v>
      </c>
      <c r="U1136" s="7">
        <f t="shared" si="177"/>
        <v>0</v>
      </c>
      <c r="V1136" s="7">
        <f t="shared" si="178"/>
        <v>0</v>
      </c>
      <c r="W1136" s="66">
        <f t="shared" si="179"/>
        <v>0</v>
      </c>
    </row>
    <row r="1137" spans="1:52" ht="15">
      <c r="A1137" s="5" t="str">
        <f t="shared" si="180"/>
        <v/>
      </c>
      <c r="B1137" s="5" t="str">
        <f t="shared" si="181"/>
        <v/>
      </c>
      <c r="C1137" s="5">
        <v>28</v>
      </c>
      <c r="D1137" s="764"/>
      <c r="F1137" s="529"/>
      <c r="G1137" s="539">
        <f>IF('Form - Part 1'!$D$39="Yes",1,0)</f>
        <v>0</v>
      </c>
      <c r="H1137" s="527">
        <v>25</v>
      </c>
      <c r="I1137" s="561"/>
      <c r="J1137" s="562"/>
      <c r="K1137" s="567"/>
      <c r="L1137" s="564"/>
      <c r="M1137" s="563"/>
      <c r="N1137" s="568"/>
      <c r="O1137" s="570"/>
      <c r="P1137" s="671">
        <f t="shared" si="173"/>
        <v>0</v>
      </c>
      <c r="Q1137" s="63">
        <f t="shared" si="174"/>
        <v>0</v>
      </c>
      <c r="R1137" s="62">
        <f t="shared" si="175"/>
        <v>0</v>
      </c>
      <c r="S1137" s="66">
        <f t="shared" si="176"/>
        <v>0</v>
      </c>
      <c r="T1137" s="7">
        <f>($I1137='Team Results'!$L$4)+0</f>
        <v>0</v>
      </c>
      <c r="U1137" s="7">
        <f t="shared" si="177"/>
        <v>0</v>
      </c>
      <c r="V1137" s="7">
        <f t="shared" si="178"/>
        <v>0</v>
      </c>
      <c r="W1137" s="66">
        <f t="shared" si="179"/>
        <v>0</v>
      </c>
    </row>
    <row r="1138" spans="1:52" ht="15">
      <c r="A1138" s="5" t="str">
        <f t="shared" si="180"/>
        <v/>
      </c>
      <c r="B1138" s="5" t="str">
        <f t="shared" si="181"/>
        <v/>
      </c>
      <c r="C1138" s="5">
        <v>28</v>
      </c>
      <c r="D1138" s="764"/>
      <c r="F1138" s="529"/>
      <c r="G1138" s="539">
        <f>IF('Form - Part 1'!$D$39="Yes",1,0)</f>
        <v>0</v>
      </c>
      <c r="H1138" s="527">
        <v>26</v>
      </c>
      <c r="I1138" s="561"/>
      <c r="J1138" s="562"/>
      <c r="K1138" s="563"/>
      <c r="L1138" s="564"/>
      <c r="M1138" s="563"/>
      <c r="N1138" s="565"/>
      <c r="O1138" s="570"/>
      <c r="P1138" s="671">
        <f t="shared" si="173"/>
        <v>0</v>
      </c>
      <c r="Q1138" s="63">
        <f t="shared" si="174"/>
        <v>0</v>
      </c>
      <c r="R1138" s="62">
        <f t="shared" si="175"/>
        <v>0</v>
      </c>
      <c r="S1138" s="66">
        <f t="shared" si="176"/>
        <v>0</v>
      </c>
      <c r="T1138" s="7">
        <f>($I1138='Team Results'!$L$4)+0</f>
        <v>0</v>
      </c>
      <c r="U1138" s="7">
        <f t="shared" si="177"/>
        <v>0</v>
      </c>
      <c r="V1138" s="7">
        <f t="shared" si="178"/>
        <v>0</v>
      </c>
      <c r="W1138" s="66">
        <f t="shared" si="179"/>
        <v>0</v>
      </c>
    </row>
    <row r="1139" spans="1:52" ht="15">
      <c r="A1139" s="5" t="str">
        <f t="shared" si="180"/>
        <v/>
      </c>
      <c r="B1139" s="5" t="str">
        <f t="shared" si="181"/>
        <v/>
      </c>
      <c r="C1139" s="5">
        <v>28</v>
      </c>
      <c r="D1139" s="764"/>
      <c r="F1139" s="529"/>
      <c r="G1139" s="539">
        <f>IF('Form - Part 1'!$D$39="Yes",1,0)</f>
        <v>0</v>
      </c>
      <c r="H1139" s="527">
        <v>27</v>
      </c>
      <c r="I1139" s="561"/>
      <c r="J1139" s="562"/>
      <c r="K1139" s="563"/>
      <c r="L1139" s="564"/>
      <c r="M1139" s="563"/>
      <c r="N1139" s="565"/>
      <c r="O1139" s="570"/>
      <c r="P1139" s="671">
        <f t="shared" si="173"/>
        <v>0</v>
      </c>
      <c r="Q1139" s="63">
        <f t="shared" si="174"/>
        <v>0</v>
      </c>
      <c r="R1139" s="62">
        <f t="shared" si="175"/>
        <v>0</v>
      </c>
      <c r="S1139" s="66">
        <f t="shared" si="176"/>
        <v>0</v>
      </c>
      <c r="T1139" s="7">
        <f>($I1139='Team Results'!$L$4)+0</f>
        <v>0</v>
      </c>
      <c r="U1139" s="7">
        <f t="shared" si="177"/>
        <v>0</v>
      </c>
      <c r="V1139" s="7">
        <f t="shared" si="178"/>
        <v>0</v>
      </c>
      <c r="W1139" s="66">
        <f t="shared" si="179"/>
        <v>0</v>
      </c>
    </row>
    <row r="1140" spans="1:52" ht="15">
      <c r="A1140" s="5" t="str">
        <f t="shared" si="180"/>
        <v/>
      </c>
      <c r="B1140" s="5" t="str">
        <f t="shared" si="181"/>
        <v/>
      </c>
      <c r="C1140" s="5">
        <v>28</v>
      </c>
      <c r="D1140" s="764"/>
      <c r="F1140" s="529"/>
      <c r="G1140" s="539">
        <f>IF('Form - Part 1'!$D$39="Yes",1,0)</f>
        <v>0</v>
      </c>
      <c r="H1140" s="527">
        <v>28</v>
      </c>
      <c r="I1140" s="561"/>
      <c r="J1140" s="562"/>
      <c r="K1140" s="563"/>
      <c r="L1140" s="564"/>
      <c r="M1140" s="563"/>
      <c r="N1140" s="565"/>
      <c r="O1140" s="570"/>
      <c r="P1140" s="671">
        <f t="shared" si="173"/>
        <v>0</v>
      </c>
      <c r="Q1140" s="63">
        <f t="shared" si="174"/>
        <v>0</v>
      </c>
      <c r="R1140" s="62">
        <f t="shared" si="175"/>
        <v>0</v>
      </c>
      <c r="S1140" s="66">
        <f t="shared" si="176"/>
        <v>0</v>
      </c>
      <c r="T1140" s="7">
        <f>($I1140='Team Results'!$L$4)+0</f>
        <v>0</v>
      </c>
      <c r="U1140" s="7">
        <f t="shared" si="177"/>
        <v>0</v>
      </c>
      <c r="V1140" s="7">
        <f t="shared" si="178"/>
        <v>0</v>
      </c>
      <c r="W1140" s="66">
        <f t="shared" si="179"/>
        <v>0</v>
      </c>
    </row>
    <row r="1141" spans="1:52" ht="15">
      <c r="A1141" s="5" t="str">
        <f t="shared" si="180"/>
        <v/>
      </c>
      <c r="B1141" s="5" t="str">
        <f t="shared" si="181"/>
        <v/>
      </c>
      <c r="C1141" s="5">
        <v>28</v>
      </c>
      <c r="D1141" s="764"/>
      <c r="F1141" s="529"/>
      <c r="G1141" s="539">
        <f>IF('Form - Part 1'!$D$39="Yes",1,0)</f>
        <v>0</v>
      </c>
      <c r="H1141" s="527">
        <v>29</v>
      </c>
      <c r="I1141" s="561"/>
      <c r="J1141" s="562"/>
      <c r="K1141" s="563"/>
      <c r="L1141" s="564"/>
      <c r="M1141" s="563"/>
      <c r="N1141" s="565"/>
      <c r="O1141" s="570"/>
      <c r="P1141" s="671">
        <f t="shared" si="173"/>
        <v>0</v>
      </c>
      <c r="Q1141" s="63">
        <f t="shared" si="174"/>
        <v>0</v>
      </c>
      <c r="R1141" s="62">
        <f t="shared" si="175"/>
        <v>0</v>
      </c>
      <c r="S1141" s="66">
        <f t="shared" si="176"/>
        <v>0</v>
      </c>
      <c r="T1141" s="7">
        <f>($I1141='Team Results'!$L$4)+0</f>
        <v>0</v>
      </c>
      <c r="U1141" s="7">
        <f t="shared" si="177"/>
        <v>0</v>
      </c>
      <c r="V1141" s="7">
        <f t="shared" si="178"/>
        <v>0</v>
      </c>
      <c r="W1141" s="66">
        <f t="shared" si="179"/>
        <v>0</v>
      </c>
    </row>
    <row r="1142" spans="1:52" ht="15">
      <c r="A1142" s="5" t="str">
        <f t="shared" si="180"/>
        <v/>
      </c>
      <c r="B1142" s="5" t="str">
        <f t="shared" si="181"/>
        <v/>
      </c>
      <c r="C1142" s="5">
        <v>28</v>
      </c>
      <c r="D1142" s="764"/>
      <c r="F1142" s="529"/>
      <c r="G1142" s="539">
        <f>IF('Form - Part 1'!$D$39="Yes",1,0)</f>
        <v>0</v>
      </c>
      <c r="H1142" s="527">
        <v>30</v>
      </c>
      <c r="I1142" s="561"/>
      <c r="J1142" s="562"/>
      <c r="K1142" s="567"/>
      <c r="L1142" s="564"/>
      <c r="M1142" s="563"/>
      <c r="N1142" s="568"/>
      <c r="O1142" s="570"/>
      <c r="P1142" s="671">
        <f t="shared" si="173"/>
        <v>0</v>
      </c>
      <c r="Q1142" s="63">
        <f t="shared" si="174"/>
        <v>0</v>
      </c>
      <c r="R1142" s="62">
        <f t="shared" si="175"/>
        <v>0</v>
      </c>
      <c r="S1142" s="66">
        <f t="shared" si="176"/>
        <v>0</v>
      </c>
      <c r="T1142" s="7">
        <f>($I1142='Team Results'!$L$4)+0</f>
        <v>0</v>
      </c>
      <c r="U1142" s="7">
        <f t="shared" si="177"/>
        <v>0</v>
      </c>
      <c r="V1142" s="7">
        <f t="shared" si="178"/>
        <v>0</v>
      </c>
      <c r="W1142" s="66">
        <f t="shared" si="179"/>
        <v>0</v>
      </c>
    </row>
    <row r="1143" spans="1:52" ht="15">
      <c r="A1143" s="5" t="str">
        <f t="shared" si="180"/>
        <v/>
      </c>
      <c r="B1143" s="5" t="str">
        <f t="shared" si="181"/>
        <v/>
      </c>
      <c r="C1143" s="5">
        <v>28</v>
      </c>
      <c r="D1143" s="764"/>
      <c r="F1143" s="529"/>
      <c r="G1143" s="539">
        <f>IF('Form - Part 1'!$D$39="Yes",1,0)</f>
        <v>0</v>
      </c>
      <c r="H1143" s="527">
        <v>31</v>
      </c>
      <c r="I1143" s="561"/>
      <c r="J1143" s="562"/>
      <c r="K1143" s="567"/>
      <c r="L1143" s="564"/>
      <c r="M1143" s="563"/>
      <c r="N1143" s="568"/>
      <c r="O1143" s="570"/>
      <c r="P1143" s="671">
        <f t="shared" si="173"/>
        <v>0</v>
      </c>
      <c r="Q1143" s="63">
        <f t="shared" si="174"/>
        <v>0</v>
      </c>
      <c r="R1143" s="62">
        <f t="shared" si="175"/>
        <v>0</v>
      </c>
      <c r="S1143" s="66">
        <f t="shared" si="176"/>
        <v>0</v>
      </c>
      <c r="T1143" s="7">
        <f>($I1143='Team Results'!$L$4)+0</f>
        <v>0</v>
      </c>
      <c r="U1143" s="7">
        <f t="shared" si="177"/>
        <v>0</v>
      </c>
      <c r="V1143" s="7">
        <f t="shared" si="178"/>
        <v>0</v>
      </c>
      <c r="W1143" s="66">
        <f t="shared" si="179"/>
        <v>0</v>
      </c>
    </row>
    <row r="1144" spans="1:52" ht="15">
      <c r="A1144" s="5" t="str">
        <f t="shared" si="180"/>
        <v/>
      </c>
      <c r="B1144" s="5" t="str">
        <f t="shared" si="181"/>
        <v/>
      </c>
      <c r="C1144" s="5">
        <v>28</v>
      </c>
      <c r="D1144" s="764"/>
      <c r="F1144" s="529"/>
      <c r="G1144" s="539">
        <f>IF('Form - Part 1'!$D$39="Yes",1,0)</f>
        <v>0</v>
      </c>
      <c r="H1144" s="527">
        <v>32</v>
      </c>
      <c r="I1144" s="561"/>
      <c r="J1144" s="562"/>
      <c r="K1144" s="567"/>
      <c r="L1144" s="564"/>
      <c r="M1144" s="563"/>
      <c r="N1144" s="568"/>
      <c r="O1144" s="570"/>
      <c r="P1144" s="671">
        <f t="shared" si="173"/>
        <v>0</v>
      </c>
      <c r="Q1144" s="63">
        <f t="shared" si="174"/>
        <v>0</v>
      </c>
      <c r="R1144" s="62">
        <f t="shared" si="175"/>
        <v>0</v>
      </c>
      <c r="S1144" s="66">
        <f t="shared" si="176"/>
        <v>0</v>
      </c>
      <c r="T1144" s="7">
        <f>($I1144='Team Results'!$L$4)+0</f>
        <v>0</v>
      </c>
      <c r="U1144" s="7">
        <f t="shared" si="177"/>
        <v>0</v>
      </c>
      <c r="V1144" s="7">
        <f t="shared" si="178"/>
        <v>0</v>
      </c>
      <c r="W1144" s="66">
        <f t="shared" si="179"/>
        <v>0</v>
      </c>
    </row>
    <row r="1145" spans="1:52" ht="15">
      <c r="A1145" s="5" t="str">
        <f t="shared" si="180"/>
        <v/>
      </c>
      <c r="B1145" s="5" t="str">
        <f t="shared" si="181"/>
        <v/>
      </c>
      <c r="C1145" s="5">
        <v>28</v>
      </c>
      <c r="D1145" s="764"/>
      <c r="F1145" s="529"/>
      <c r="G1145" s="539">
        <f>IF('Form - Part 1'!$D$39="Yes",1,0)</f>
        <v>0</v>
      </c>
      <c r="H1145" s="527">
        <v>33</v>
      </c>
      <c r="I1145" s="561"/>
      <c r="J1145" s="562"/>
      <c r="K1145" s="567"/>
      <c r="L1145" s="564"/>
      <c r="M1145" s="563"/>
      <c r="N1145" s="568"/>
      <c r="O1145" s="570"/>
      <c r="P1145" s="671">
        <f t="shared" si="173"/>
        <v>0</v>
      </c>
      <c r="Q1145" s="63">
        <f t="shared" si="174"/>
        <v>0</v>
      </c>
      <c r="R1145" s="62">
        <f t="shared" si="175"/>
        <v>0</v>
      </c>
      <c r="S1145" s="66">
        <f t="shared" si="176"/>
        <v>0</v>
      </c>
      <c r="T1145" s="7">
        <f>($I1145='Team Results'!$L$4)+0</f>
        <v>0</v>
      </c>
      <c r="U1145" s="7">
        <f t="shared" si="177"/>
        <v>0</v>
      </c>
      <c r="V1145" s="7">
        <f t="shared" si="178"/>
        <v>0</v>
      </c>
      <c r="W1145" s="66">
        <f t="shared" si="179"/>
        <v>0</v>
      </c>
    </row>
    <row r="1146" spans="1:52" ht="15">
      <c r="A1146" s="5" t="str">
        <f t="shared" si="180"/>
        <v/>
      </c>
      <c r="B1146" s="5" t="str">
        <f t="shared" si="181"/>
        <v/>
      </c>
      <c r="C1146" s="5">
        <v>28</v>
      </c>
      <c r="D1146" s="764"/>
      <c r="F1146" s="529"/>
      <c r="G1146" s="539">
        <f>IF('Form - Part 1'!$D$39="Yes",1,0)</f>
        <v>0</v>
      </c>
      <c r="H1146" s="527">
        <v>34</v>
      </c>
      <c r="I1146" s="561"/>
      <c r="J1146" s="562"/>
      <c r="K1146" s="567"/>
      <c r="L1146" s="564"/>
      <c r="M1146" s="563"/>
      <c r="N1146" s="568"/>
      <c r="O1146" s="570"/>
      <c r="P1146" s="671">
        <f t="shared" si="173"/>
        <v>0</v>
      </c>
      <c r="Q1146" s="63">
        <f t="shared" si="174"/>
        <v>0</v>
      </c>
      <c r="R1146" s="62">
        <f t="shared" si="175"/>
        <v>0</v>
      </c>
      <c r="S1146" s="66">
        <f t="shared" si="176"/>
        <v>0</v>
      </c>
      <c r="T1146" s="7">
        <f>($I1146='Team Results'!$L$4)+0</f>
        <v>0</v>
      </c>
      <c r="U1146" s="7">
        <f t="shared" si="177"/>
        <v>0</v>
      </c>
      <c r="V1146" s="7">
        <f t="shared" si="178"/>
        <v>0</v>
      </c>
      <c r="W1146" s="66">
        <f t="shared" si="179"/>
        <v>0</v>
      </c>
    </row>
    <row r="1147" spans="1:52" ht="15">
      <c r="A1147" s="5" t="str">
        <f t="shared" si="180"/>
        <v/>
      </c>
      <c r="B1147" s="5" t="str">
        <f t="shared" si="181"/>
        <v/>
      </c>
      <c r="C1147" s="5">
        <v>28</v>
      </c>
      <c r="D1147" s="764"/>
      <c r="F1147" s="529"/>
      <c r="G1147" s="539">
        <f>IF('Form - Part 1'!$D$39="Yes",1,0)</f>
        <v>0</v>
      </c>
      <c r="H1147" s="527">
        <v>35</v>
      </c>
      <c r="I1147" s="561"/>
      <c r="J1147" s="562"/>
      <c r="K1147" s="567"/>
      <c r="L1147" s="564"/>
      <c r="M1147" s="563"/>
      <c r="N1147" s="568"/>
      <c r="O1147" s="570"/>
      <c r="P1147" s="671">
        <f t="shared" si="173"/>
        <v>0</v>
      </c>
      <c r="Q1147" s="63">
        <f t="shared" si="174"/>
        <v>0</v>
      </c>
      <c r="R1147" s="62">
        <f t="shared" si="175"/>
        <v>0</v>
      </c>
      <c r="S1147" s="66">
        <f t="shared" si="176"/>
        <v>0</v>
      </c>
      <c r="T1147" s="7">
        <f>($I1147='Team Results'!$L$4)+0</f>
        <v>0</v>
      </c>
      <c r="U1147" s="7">
        <f t="shared" si="177"/>
        <v>0</v>
      </c>
      <c r="V1147" s="7">
        <f t="shared" si="178"/>
        <v>0</v>
      </c>
      <c r="W1147" s="66">
        <f t="shared" si="179"/>
        <v>0</v>
      </c>
    </row>
    <row r="1148" spans="1:52" ht="15">
      <c r="A1148" s="5" t="str">
        <f t="shared" si="180"/>
        <v/>
      </c>
      <c r="B1148" s="5" t="str">
        <f t="shared" si="181"/>
        <v/>
      </c>
      <c r="C1148" s="5">
        <v>28</v>
      </c>
      <c r="D1148" s="764"/>
      <c r="F1148" s="529"/>
      <c r="G1148" s="539">
        <f>IF('Form - Part 1'!$D$39="Yes",1,0)</f>
        <v>0</v>
      </c>
      <c r="H1148" s="527">
        <v>36</v>
      </c>
      <c r="I1148" s="561"/>
      <c r="J1148" s="562"/>
      <c r="K1148" s="567"/>
      <c r="L1148" s="564"/>
      <c r="M1148" s="563"/>
      <c r="N1148" s="568"/>
      <c r="O1148" s="570"/>
      <c r="P1148" s="671">
        <f t="shared" si="173"/>
        <v>0</v>
      </c>
      <c r="Q1148" s="63">
        <f t="shared" si="174"/>
        <v>0</v>
      </c>
      <c r="R1148" s="62">
        <f t="shared" si="175"/>
        <v>0</v>
      </c>
      <c r="S1148" s="66">
        <f t="shared" si="176"/>
        <v>0</v>
      </c>
      <c r="T1148" s="7">
        <f>($I1148='Team Results'!$L$4)+0</f>
        <v>0</v>
      </c>
      <c r="U1148" s="7">
        <f t="shared" si="177"/>
        <v>0</v>
      </c>
      <c r="V1148" s="7">
        <f t="shared" si="178"/>
        <v>0</v>
      </c>
      <c r="W1148" s="66">
        <f t="shared" si="179"/>
        <v>0</v>
      </c>
    </row>
    <row r="1149" spans="1:52" ht="15">
      <c r="A1149" s="5" t="str">
        <f t="shared" si="180"/>
        <v/>
      </c>
      <c r="B1149" s="5" t="str">
        <f t="shared" si="181"/>
        <v/>
      </c>
      <c r="C1149" s="5">
        <v>28</v>
      </c>
      <c r="D1149" s="764"/>
      <c r="F1149" s="529"/>
      <c r="G1149" s="539">
        <f>IF('Form - Part 1'!$D$39="Yes",1,0)</f>
        <v>0</v>
      </c>
      <c r="H1149" s="527">
        <v>37</v>
      </c>
      <c r="I1149" s="561"/>
      <c r="J1149" s="562"/>
      <c r="K1149" s="567"/>
      <c r="L1149" s="564"/>
      <c r="M1149" s="563"/>
      <c r="N1149" s="568"/>
      <c r="O1149" s="570"/>
      <c r="P1149" s="671">
        <f t="shared" si="173"/>
        <v>0</v>
      </c>
      <c r="Q1149" s="63">
        <f t="shared" si="174"/>
        <v>0</v>
      </c>
      <c r="R1149" s="62">
        <f t="shared" si="175"/>
        <v>0</v>
      </c>
      <c r="S1149" s="66">
        <f t="shared" si="176"/>
        <v>0</v>
      </c>
      <c r="T1149" s="7">
        <f>($I1149='Team Results'!$L$4)+0</f>
        <v>0</v>
      </c>
      <c r="U1149" s="7">
        <f t="shared" si="177"/>
        <v>0</v>
      </c>
      <c r="V1149" s="7">
        <f t="shared" si="178"/>
        <v>0</v>
      </c>
      <c r="W1149" s="66">
        <f t="shared" si="179"/>
        <v>0</v>
      </c>
    </row>
    <row r="1150" spans="1:52" ht="15">
      <c r="A1150" s="5" t="str">
        <f t="shared" si="180"/>
        <v/>
      </c>
      <c r="B1150" s="5" t="str">
        <f t="shared" si="181"/>
        <v/>
      </c>
      <c r="C1150" s="5">
        <v>28</v>
      </c>
      <c r="D1150" s="764"/>
      <c r="F1150" s="529"/>
      <c r="G1150" s="539">
        <f>IF('Form - Part 1'!$D$39="Yes",1,0)</f>
        <v>0</v>
      </c>
      <c r="H1150" s="527">
        <v>38</v>
      </c>
      <c r="I1150" s="561"/>
      <c r="J1150" s="562"/>
      <c r="K1150" s="567"/>
      <c r="L1150" s="564"/>
      <c r="M1150" s="563"/>
      <c r="N1150" s="568"/>
      <c r="O1150" s="570"/>
      <c r="P1150" s="671">
        <f t="shared" si="173"/>
        <v>0</v>
      </c>
      <c r="Q1150" s="63">
        <f t="shared" si="174"/>
        <v>0</v>
      </c>
      <c r="R1150" s="62">
        <f t="shared" si="175"/>
        <v>0</v>
      </c>
      <c r="S1150" s="66">
        <f t="shared" si="176"/>
        <v>0</v>
      </c>
      <c r="T1150" s="7">
        <f>($I1150='Team Results'!$L$4)+0</f>
        <v>0</v>
      </c>
      <c r="U1150" s="7">
        <f t="shared" si="177"/>
        <v>0</v>
      </c>
      <c r="V1150" s="7">
        <f t="shared" si="178"/>
        <v>0</v>
      </c>
      <c r="W1150" s="66">
        <f t="shared" si="179"/>
        <v>0</v>
      </c>
    </row>
    <row r="1151" spans="1:52" ht="15">
      <c r="A1151" s="5" t="str">
        <f t="shared" si="180"/>
        <v/>
      </c>
      <c r="B1151" s="5" t="str">
        <f t="shared" si="181"/>
        <v/>
      </c>
      <c r="C1151" s="5">
        <v>28</v>
      </c>
      <c r="D1151" s="764"/>
      <c r="F1151" s="529"/>
      <c r="G1151" s="539">
        <f>IF('Form - Part 1'!$D$39="Yes",1,0)</f>
        <v>0</v>
      </c>
      <c r="H1151" s="527">
        <v>39</v>
      </c>
      <c r="I1151" s="561"/>
      <c r="J1151" s="562"/>
      <c r="K1151" s="563"/>
      <c r="L1151" s="564"/>
      <c r="M1151" s="563"/>
      <c r="N1151" s="565"/>
      <c r="O1151" s="570"/>
      <c r="P1151" s="671">
        <f t="shared" si="173"/>
        <v>0</v>
      </c>
      <c r="Q1151" s="63">
        <f t="shared" si="174"/>
        <v>0</v>
      </c>
      <c r="R1151" s="62">
        <f t="shared" si="175"/>
        <v>0</v>
      </c>
      <c r="S1151" s="66">
        <f t="shared" si="176"/>
        <v>0</v>
      </c>
      <c r="T1151" s="7">
        <f>($I1151='Team Results'!$L$4)+0</f>
        <v>0</v>
      </c>
      <c r="U1151" s="7">
        <f t="shared" si="177"/>
        <v>0</v>
      </c>
      <c r="V1151" s="7">
        <f t="shared" si="178"/>
        <v>0</v>
      </c>
      <c r="W1151" s="66">
        <f t="shared" si="179"/>
        <v>0</v>
      </c>
    </row>
    <row r="1152" spans="1:52" s="5" customFormat="1" ht="15">
      <c r="A1152" s="5" t="str">
        <f t="shared" si="180"/>
        <v/>
      </c>
      <c r="B1152" s="5" t="str">
        <f t="shared" si="181"/>
        <v/>
      </c>
      <c r="C1152" s="5">
        <v>28</v>
      </c>
      <c r="D1152" s="765"/>
      <c r="E1152" s="536"/>
      <c r="F1152" s="529"/>
      <c r="G1152" s="539">
        <f>IF('Form - Part 1'!$D$39="Yes",1,0)</f>
        <v>0</v>
      </c>
      <c r="H1152" s="537">
        <v>40</v>
      </c>
      <c r="I1152" s="579"/>
      <c r="J1152" s="580"/>
      <c r="K1152" s="583"/>
      <c r="L1152" s="582"/>
      <c r="M1152" s="583"/>
      <c r="N1152" s="584"/>
      <c r="O1152" s="585"/>
      <c r="P1152" s="671">
        <f t="shared" si="173"/>
        <v>0</v>
      </c>
      <c r="Q1152" s="63">
        <f t="shared" si="174"/>
        <v>0</v>
      </c>
      <c r="R1152" s="62">
        <f t="shared" si="175"/>
        <v>0</v>
      </c>
      <c r="S1152" s="66">
        <f t="shared" si="176"/>
        <v>0</v>
      </c>
      <c r="T1152" s="7">
        <f>($I1152='Team Results'!$L$4)+0</f>
        <v>0</v>
      </c>
      <c r="U1152" s="7">
        <f t="shared" si="177"/>
        <v>0</v>
      </c>
      <c r="V1152" s="7">
        <f t="shared" si="178"/>
        <v>0</v>
      </c>
      <c r="W1152" s="66">
        <f t="shared" si="179"/>
        <v>0</v>
      </c>
      <c r="X1152" s="62"/>
      <c r="Y1152" s="62"/>
      <c r="Z1152" s="62"/>
      <c r="AA1152" s="62"/>
      <c r="AB1152" s="62"/>
      <c r="AC1152" s="62"/>
      <c r="AD1152" s="62"/>
      <c r="AE1152" s="62"/>
      <c r="AF1152" s="62"/>
      <c r="AG1152" s="62"/>
      <c r="AH1152" s="62"/>
      <c r="AI1152" s="62"/>
      <c r="AJ1152" s="62"/>
      <c r="AK1152" s="62"/>
      <c r="AL1152" s="62"/>
      <c r="AM1152" s="62"/>
      <c r="AN1152" s="62"/>
      <c r="AO1152" s="62"/>
      <c r="AP1152" s="62"/>
      <c r="AQ1152" s="62"/>
      <c r="AR1152" s="62"/>
      <c r="AS1152" s="62"/>
      <c r="AT1152" s="62"/>
      <c r="AU1152" s="62"/>
      <c r="AV1152" s="62"/>
      <c r="AW1152" s="62"/>
      <c r="AX1152" s="62"/>
      <c r="AY1152" s="62"/>
      <c r="AZ1152" s="62"/>
    </row>
    <row r="1153" spans="1:23" s="241" customFormat="1">
      <c r="D1153" s="298"/>
      <c r="E1153" s="299"/>
      <c r="F1153" s="300"/>
      <c r="G1153" s="300"/>
      <c r="I1153" s="242"/>
      <c r="J1153" s="242"/>
      <c r="K1153" s="242"/>
      <c r="L1153" s="242"/>
      <c r="M1153" s="242"/>
      <c r="N1153" s="242"/>
      <c r="O1153" s="243"/>
      <c r="P1153" s="671">
        <f t="shared" si="173"/>
        <v>0</v>
      </c>
      <c r="Q1153" s="63">
        <f t="shared" si="174"/>
        <v>0</v>
      </c>
      <c r="R1153" s="62">
        <f t="shared" si="175"/>
        <v>0</v>
      </c>
      <c r="S1153" s="66">
        <f t="shared" si="176"/>
        <v>0</v>
      </c>
      <c r="T1153" s="7">
        <f>($I1153='Team Results'!$L$4)+0</f>
        <v>0</v>
      </c>
      <c r="U1153" s="7">
        <f t="shared" si="177"/>
        <v>0</v>
      </c>
      <c r="V1153" s="7">
        <f t="shared" si="178"/>
        <v>0</v>
      </c>
      <c r="W1153" s="66">
        <f t="shared" si="179"/>
        <v>0</v>
      </c>
    </row>
    <row r="1154" spans="1:23" ht="15">
      <c r="A1154" s="5" t="str">
        <f>IF(ISERROR(MONTH($E$1154)),"",MONTH($E$1154))</f>
        <v/>
      </c>
      <c r="B1154" s="5" t="str">
        <f>IF(ISERROR(WEEKNUM($E$1154)),"",WEEKNUM($E$1154))</f>
        <v/>
      </c>
      <c r="C1154" s="5">
        <v>29</v>
      </c>
      <c r="D1154" s="763">
        <v>29</v>
      </c>
      <c r="E1154" s="538" t="str">
        <f>IF(ISBLANK('Form - Part 1'!B40),"",'Form - Part 1'!B40)</f>
        <v/>
      </c>
      <c r="F1154" s="539" t="str">
        <f>IF(ISBLANK('Form - Part 1'!C40),"0",'Form - Part 1'!C40)</f>
        <v>0</v>
      </c>
      <c r="G1154" s="539">
        <f>IF('Form - Part 1'!$D$40="Yes",1,0)</f>
        <v>0</v>
      </c>
      <c r="H1154" s="527">
        <v>1</v>
      </c>
      <c r="I1154" s="561"/>
      <c r="J1154" s="562"/>
      <c r="K1154" s="563"/>
      <c r="L1154" s="564"/>
      <c r="M1154" s="563"/>
      <c r="N1154" s="565"/>
      <c r="O1154" s="570"/>
      <c r="P1154" s="671">
        <f t="shared" si="173"/>
        <v>0</v>
      </c>
      <c r="Q1154" s="63">
        <f t="shared" si="174"/>
        <v>0</v>
      </c>
      <c r="R1154" s="62">
        <f t="shared" si="175"/>
        <v>0</v>
      </c>
      <c r="S1154" s="66">
        <f t="shared" si="176"/>
        <v>0</v>
      </c>
      <c r="T1154" s="7">
        <f>($I1154='Team Results'!$L$4)+0</f>
        <v>0</v>
      </c>
      <c r="U1154" s="7">
        <f t="shared" si="177"/>
        <v>0</v>
      </c>
      <c r="V1154" s="7">
        <f t="shared" si="178"/>
        <v>0</v>
      </c>
      <c r="W1154" s="66">
        <f t="shared" si="179"/>
        <v>0</v>
      </c>
    </row>
    <row r="1155" spans="1:23" ht="15">
      <c r="A1155" s="5" t="str">
        <f t="shared" ref="A1155:A1193" si="182">IF(ISERROR(MONTH($E$1154)),"",MONTH($E$1154))</f>
        <v/>
      </c>
      <c r="B1155" s="5" t="str">
        <f t="shared" ref="B1155:B1193" si="183">IF(ISERROR(WEEKNUM($E$1154)),"",WEEKNUM($E$1154))</f>
        <v/>
      </c>
      <c r="C1155" s="5">
        <v>29</v>
      </c>
      <c r="D1155" s="764"/>
      <c r="F1155" s="529"/>
      <c r="G1155" s="539">
        <f>IF('Form - Part 1'!$D$40="Yes",1,0)</f>
        <v>0</v>
      </c>
      <c r="H1155" s="527">
        <v>2</v>
      </c>
      <c r="I1155" s="561"/>
      <c r="J1155" s="562"/>
      <c r="K1155" s="567"/>
      <c r="L1155" s="564"/>
      <c r="M1155" s="563"/>
      <c r="N1155" s="568"/>
      <c r="O1155" s="570"/>
      <c r="P1155" s="671">
        <f t="shared" si="173"/>
        <v>0</v>
      </c>
      <c r="Q1155" s="63">
        <f t="shared" si="174"/>
        <v>0</v>
      </c>
      <c r="R1155" s="62">
        <f t="shared" si="175"/>
        <v>0</v>
      </c>
      <c r="S1155" s="66">
        <f t="shared" si="176"/>
        <v>0</v>
      </c>
      <c r="T1155" s="7">
        <f>($I1155='Team Results'!$L$4)+0</f>
        <v>0</v>
      </c>
      <c r="U1155" s="7">
        <f t="shared" si="177"/>
        <v>0</v>
      </c>
      <c r="V1155" s="7">
        <f t="shared" si="178"/>
        <v>0</v>
      </c>
      <c r="W1155" s="66">
        <f t="shared" si="179"/>
        <v>0</v>
      </c>
    </row>
    <row r="1156" spans="1:23" ht="15">
      <c r="A1156" s="5" t="str">
        <f t="shared" si="182"/>
        <v/>
      </c>
      <c r="B1156" s="5" t="str">
        <f t="shared" si="183"/>
        <v/>
      </c>
      <c r="C1156" s="5">
        <v>29</v>
      </c>
      <c r="D1156" s="764"/>
      <c r="F1156" s="529"/>
      <c r="G1156" s="539">
        <f>IF('Form - Part 1'!$D$40="Yes",1,0)</f>
        <v>0</v>
      </c>
      <c r="H1156" s="527">
        <v>3</v>
      </c>
      <c r="I1156" s="561"/>
      <c r="J1156" s="562"/>
      <c r="K1156" s="567"/>
      <c r="L1156" s="564"/>
      <c r="M1156" s="563"/>
      <c r="N1156" s="568"/>
      <c r="O1156" s="570"/>
      <c r="P1156" s="671">
        <f t="shared" si="173"/>
        <v>0</v>
      </c>
      <c r="Q1156" s="63">
        <f t="shared" si="174"/>
        <v>0</v>
      </c>
      <c r="R1156" s="62">
        <f t="shared" si="175"/>
        <v>0</v>
      </c>
      <c r="S1156" s="66">
        <f t="shared" si="176"/>
        <v>0</v>
      </c>
      <c r="T1156" s="7">
        <f>($I1156='Team Results'!$L$4)+0</f>
        <v>0</v>
      </c>
      <c r="U1156" s="7">
        <f t="shared" si="177"/>
        <v>0</v>
      </c>
      <c r="V1156" s="7">
        <f t="shared" si="178"/>
        <v>0</v>
      </c>
      <c r="W1156" s="66">
        <f t="shared" si="179"/>
        <v>0</v>
      </c>
    </row>
    <row r="1157" spans="1:23" ht="15">
      <c r="A1157" s="5" t="str">
        <f t="shared" si="182"/>
        <v/>
      </c>
      <c r="B1157" s="5" t="str">
        <f t="shared" si="183"/>
        <v/>
      </c>
      <c r="C1157" s="5">
        <v>29</v>
      </c>
      <c r="D1157" s="764"/>
      <c r="F1157" s="529"/>
      <c r="G1157" s="539">
        <f>IF('Form - Part 1'!$D$40="Yes",1,0)</f>
        <v>0</v>
      </c>
      <c r="H1157" s="527">
        <v>4</v>
      </c>
      <c r="I1157" s="561"/>
      <c r="J1157" s="562"/>
      <c r="K1157" s="563"/>
      <c r="L1157" s="564"/>
      <c r="M1157" s="563"/>
      <c r="N1157" s="565"/>
      <c r="O1157" s="570"/>
      <c r="P1157" s="671">
        <f t="shared" si="173"/>
        <v>0</v>
      </c>
      <c r="Q1157" s="63">
        <f t="shared" si="174"/>
        <v>0</v>
      </c>
      <c r="R1157" s="62">
        <f t="shared" si="175"/>
        <v>0</v>
      </c>
      <c r="S1157" s="66">
        <f t="shared" si="176"/>
        <v>0</v>
      </c>
      <c r="T1157" s="7">
        <f>($I1157='Team Results'!$L$4)+0</f>
        <v>0</v>
      </c>
      <c r="U1157" s="7">
        <f t="shared" si="177"/>
        <v>0</v>
      </c>
      <c r="V1157" s="7">
        <f t="shared" si="178"/>
        <v>0</v>
      </c>
      <c r="W1157" s="66">
        <f t="shared" si="179"/>
        <v>0</v>
      </c>
    </row>
    <row r="1158" spans="1:23" ht="15">
      <c r="A1158" s="5" t="str">
        <f t="shared" si="182"/>
        <v/>
      </c>
      <c r="B1158" s="5" t="str">
        <f t="shared" si="183"/>
        <v/>
      </c>
      <c r="C1158" s="5">
        <v>29</v>
      </c>
      <c r="D1158" s="764"/>
      <c r="F1158" s="529"/>
      <c r="G1158" s="539">
        <f>IF('Form - Part 1'!$D$40="Yes",1,0)</f>
        <v>0</v>
      </c>
      <c r="H1158" s="527">
        <v>5</v>
      </c>
      <c r="I1158" s="561"/>
      <c r="J1158" s="562"/>
      <c r="K1158" s="563"/>
      <c r="L1158" s="564"/>
      <c r="M1158" s="563"/>
      <c r="N1158" s="565"/>
      <c r="O1158" s="570"/>
      <c r="P1158" s="671">
        <f t="shared" si="173"/>
        <v>0</v>
      </c>
      <c r="Q1158" s="63">
        <f t="shared" si="174"/>
        <v>0</v>
      </c>
      <c r="R1158" s="62">
        <f t="shared" si="175"/>
        <v>0</v>
      </c>
      <c r="S1158" s="66">
        <f t="shared" si="176"/>
        <v>0</v>
      </c>
      <c r="T1158" s="7">
        <f>($I1158='Team Results'!$L$4)+0</f>
        <v>0</v>
      </c>
      <c r="U1158" s="7">
        <f t="shared" si="177"/>
        <v>0</v>
      </c>
      <c r="V1158" s="7">
        <f t="shared" si="178"/>
        <v>0</v>
      </c>
      <c r="W1158" s="66">
        <f t="shared" si="179"/>
        <v>0</v>
      </c>
    </row>
    <row r="1159" spans="1:23" ht="15">
      <c r="A1159" s="5" t="str">
        <f t="shared" si="182"/>
        <v/>
      </c>
      <c r="B1159" s="5" t="str">
        <f t="shared" si="183"/>
        <v/>
      </c>
      <c r="C1159" s="5">
        <v>29</v>
      </c>
      <c r="D1159" s="764"/>
      <c r="F1159" s="529"/>
      <c r="G1159" s="539">
        <f>IF('Form - Part 1'!$D$40="Yes",1,0)</f>
        <v>0</v>
      </c>
      <c r="H1159" s="527">
        <v>6</v>
      </c>
      <c r="I1159" s="561"/>
      <c r="J1159" s="562"/>
      <c r="K1159" s="563"/>
      <c r="L1159" s="564"/>
      <c r="M1159" s="563"/>
      <c r="N1159" s="565"/>
      <c r="O1159" s="570"/>
      <c r="P1159" s="671">
        <f t="shared" ref="P1159:P1222" si="184">COUNTA(J1159:N1159)</f>
        <v>0</v>
      </c>
      <c r="Q1159" s="63">
        <f t="shared" ref="Q1159:Q1222" si="185">COUNTIF(J1159:N1159,"Yes")</f>
        <v>0</v>
      </c>
      <c r="R1159" s="62">
        <f t="shared" ref="R1159:R1222" si="186">IF(Q1159 =5, 1,0)</f>
        <v>0</v>
      </c>
      <c r="S1159" s="66">
        <f t="shared" ref="S1159:S1222" si="187">IF(G1159+P1159&gt;1,1,0)</f>
        <v>0</v>
      </c>
      <c r="T1159" s="7">
        <f>($I1159='Team Results'!$L$4)+0</f>
        <v>0</v>
      </c>
      <c r="U1159" s="7">
        <f t="shared" ref="U1159:U1222" si="188">IF(T1159=1,Q1159,0)</f>
        <v>0</v>
      </c>
      <c r="V1159" s="7">
        <f t="shared" ref="V1159:V1222" si="189">IF(T1159=1,R1159,0)</f>
        <v>0</v>
      </c>
      <c r="W1159" s="66">
        <f t="shared" ref="W1159:W1222" si="190">IF(T1159=1,S1159,0)</f>
        <v>0</v>
      </c>
    </row>
    <row r="1160" spans="1:23" ht="15">
      <c r="A1160" s="5" t="str">
        <f t="shared" si="182"/>
        <v/>
      </c>
      <c r="B1160" s="5" t="str">
        <f t="shared" si="183"/>
        <v/>
      </c>
      <c r="C1160" s="5">
        <v>29</v>
      </c>
      <c r="D1160" s="764"/>
      <c r="F1160" s="529"/>
      <c r="G1160" s="539">
        <f>IF('Form - Part 1'!$D$40="Yes",1,0)</f>
        <v>0</v>
      </c>
      <c r="H1160" s="527">
        <v>7</v>
      </c>
      <c r="I1160" s="561"/>
      <c r="J1160" s="562"/>
      <c r="K1160" s="567"/>
      <c r="L1160" s="564"/>
      <c r="M1160" s="563"/>
      <c r="N1160" s="568"/>
      <c r="O1160" s="570"/>
      <c r="P1160" s="671">
        <f t="shared" si="184"/>
        <v>0</v>
      </c>
      <c r="Q1160" s="63">
        <f t="shared" si="185"/>
        <v>0</v>
      </c>
      <c r="R1160" s="62">
        <f t="shared" si="186"/>
        <v>0</v>
      </c>
      <c r="S1160" s="66">
        <f t="shared" si="187"/>
        <v>0</v>
      </c>
      <c r="T1160" s="7">
        <f>($I1160='Team Results'!$L$4)+0</f>
        <v>0</v>
      </c>
      <c r="U1160" s="7">
        <f t="shared" si="188"/>
        <v>0</v>
      </c>
      <c r="V1160" s="7">
        <f t="shared" si="189"/>
        <v>0</v>
      </c>
      <c r="W1160" s="66">
        <f t="shared" si="190"/>
        <v>0</v>
      </c>
    </row>
    <row r="1161" spans="1:23" ht="15">
      <c r="A1161" s="5" t="str">
        <f t="shared" si="182"/>
        <v/>
      </c>
      <c r="B1161" s="5" t="str">
        <f t="shared" si="183"/>
        <v/>
      </c>
      <c r="C1161" s="5">
        <v>29</v>
      </c>
      <c r="D1161" s="764"/>
      <c r="F1161" s="529"/>
      <c r="G1161" s="539">
        <f>IF('Form - Part 1'!$D$40="Yes",1,0)</f>
        <v>0</v>
      </c>
      <c r="H1161" s="527">
        <v>8</v>
      </c>
      <c r="I1161" s="561"/>
      <c r="J1161" s="562"/>
      <c r="K1161" s="567"/>
      <c r="L1161" s="564"/>
      <c r="M1161" s="563"/>
      <c r="N1161" s="568"/>
      <c r="O1161" s="570"/>
      <c r="P1161" s="671">
        <f t="shared" si="184"/>
        <v>0</v>
      </c>
      <c r="Q1161" s="63">
        <f t="shared" si="185"/>
        <v>0</v>
      </c>
      <c r="R1161" s="62">
        <f t="shared" si="186"/>
        <v>0</v>
      </c>
      <c r="S1161" s="66">
        <f t="shared" si="187"/>
        <v>0</v>
      </c>
      <c r="T1161" s="7">
        <f>($I1161='Team Results'!$L$4)+0</f>
        <v>0</v>
      </c>
      <c r="U1161" s="7">
        <f t="shared" si="188"/>
        <v>0</v>
      </c>
      <c r="V1161" s="7">
        <f t="shared" si="189"/>
        <v>0</v>
      </c>
      <c r="W1161" s="66">
        <f t="shared" si="190"/>
        <v>0</v>
      </c>
    </row>
    <row r="1162" spans="1:23" ht="15">
      <c r="A1162" s="5" t="str">
        <f t="shared" si="182"/>
        <v/>
      </c>
      <c r="B1162" s="5" t="str">
        <f t="shared" si="183"/>
        <v/>
      </c>
      <c r="C1162" s="5">
        <v>29</v>
      </c>
      <c r="D1162" s="764"/>
      <c r="F1162" s="529"/>
      <c r="G1162" s="539">
        <f>IF('Form - Part 1'!$D$40="Yes",1,0)</f>
        <v>0</v>
      </c>
      <c r="H1162" s="527">
        <v>9</v>
      </c>
      <c r="I1162" s="561"/>
      <c r="J1162" s="562"/>
      <c r="K1162" s="563"/>
      <c r="L1162" s="564"/>
      <c r="M1162" s="563"/>
      <c r="N1162" s="565"/>
      <c r="O1162" s="570"/>
      <c r="P1162" s="671">
        <f t="shared" si="184"/>
        <v>0</v>
      </c>
      <c r="Q1162" s="63">
        <f t="shared" si="185"/>
        <v>0</v>
      </c>
      <c r="R1162" s="62">
        <f t="shared" si="186"/>
        <v>0</v>
      </c>
      <c r="S1162" s="66">
        <f t="shared" si="187"/>
        <v>0</v>
      </c>
      <c r="T1162" s="7">
        <f>($I1162='Team Results'!$L$4)+0</f>
        <v>0</v>
      </c>
      <c r="U1162" s="7">
        <f t="shared" si="188"/>
        <v>0</v>
      </c>
      <c r="V1162" s="7">
        <f t="shared" si="189"/>
        <v>0</v>
      </c>
      <c r="W1162" s="66">
        <f t="shared" si="190"/>
        <v>0</v>
      </c>
    </row>
    <row r="1163" spans="1:23" ht="15">
      <c r="A1163" s="5" t="str">
        <f t="shared" si="182"/>
        <v/>
      </c>
      <c r="B1163" s="5" t="str">
        <f t="shared" si="183"/>
        <v/>
      </c>
      <c r="C1163" s="5">
        <v>29</v>
      </c>
      <c r="D1163" s="764"/>
      <c r="F1163" s="529"/>
      <c r="G1163" s="539">
        <f>IF('Form - Part 1'!$D$40="Yes",1,0)</f>
        <v>0</v>
      </c>
      <c r="H1163" s="527">
        <v>10</v>
      </c>
      <c r="I1163" s="561"/>
      <c r="J1163" s="562"/>
      <c r="K1163" s="567"/>
      <c r="L1163" s="564"/>
      <c r="M1163" s="563"/>
      <c r="N1163" s="568"/>
      <c r="O1163" s="570"/>
      <c r="P1163" s="671">
        <f t="shared" si="184"/>
        <v>0</v>
      </c>
      <c r="Q1163" s="63">
        <f t="shared" si="185"/>
        <v>0</v>
      </c>
      <c r="R1163" s="62">
        <f t="shared" si="186"/>
        <v>0</v>
      </c>
      <c r="S1163" s="66">
        <f t="shared" si="187"/>
        <v>0</v>
      </c>
      <c r="T1163" s="7">
        <f>($I1163='Team Results'!$L$4)+0</f>
        <v>0</v>
      </c>
      <c r="U1163" s="7">
        <f t="shared" si="188"/>
        <v>0</v>
      </c>
      <c r="V1163" s="7">
        <f t="shared" si="189"/>
        <v>0</v>
      </c>
      <c r="W1163" s="66">
        <f t="shared" si="190"/>
        <v>0</v>
      </c>
    </row>
    <row r="1164" spans="1:23" ht="15">
      <c r="A1164" s="5" t="str">
        <f t="shared" si="182"/>
        <v/>
      </c>
      <c r="B1164" s="5" t="str">
        <f t="shared" si="183"/>
        <v/>
      </c>
      <c r="C1164" s="5">
        <v>29</v>
      </c>
      <c r="D1164" s="764"/>
      <c r="F1164" s="529"/>
      <c r="G1164" s="539">
        <f>IF('Form - Part 1'!$D$40="Yes",1,0)</f>
        <v>0</v>
      </c>
      <c r="H1164" s="527">
        <v>11</v>
      </c>
      <c r="I1164" s="561"/>
      <c r="J1164" s="562"/>
      <c r="K1164" s="563"/>
      <c r="L1164" s="564"/>
      <c r="M1164" s="563"/>
      <c r="N1164" s="565"/>
      <c r="O1164" s="570"/>
      <c r="P1164" s="671">
        <f t="shared" si="184"/>
        <v>0</v>
      </c>
      <c r="Q1164" s="63">
        <f t="shared" si="185"/>
        <v>0</v>
      </c>
      <c r="R1164" s="62">
        <f t="shared" si="186"/>
        <v>0</v>
      </c>
      <c r="S1164" s="66">
        <f t="shared" si="187"/>
        <v>0</v>
      </c>
      <c r="T1164" s="7">
        <f>($I1164='Team Results'!$L$4)+0</f>
        <v>0</v>
      </c>
      <c r="U1164" s="7">
        <f t="shared" si="188"/>
        <v>0</v>
      </c>
      <c r="V1164" s="7">
        <f t="shared" si="189"/>
        <v>0</v>
      </c>
      <c r="W1164" s="66">
        <f t="shared" si="190"/>
        <v>0</v>
      </c>
    </row>
    <row r="1165" spans="1:23" ht="15">
      <c r="A1165" s="5" t="str">
        <f t="shared" si="182"/>
        <v/>
      </c>
      <c r="B1165" s="5" t="str">
        <f t="shared" si="183"/>
        <v/>
      </c>
      <c r="C1165" s="5">
        <v>29</v>
      </c>
      <c r="D1165" s="764"/>
      <c r="F1165" s="529"/>
      <c r="G1165" s="539">
        <f>IF('Form - Part 1'!$D$40="Yes",1,0)</f>
        <v>0</v>
      </c>
      <c r="H1165" s="527">
        <v>12</v>
      </c>
      <c r="I1165" s="561"/>
      <c r="J1165" s="562"/>
      <c r="K1165" s="567"/>
      <c r="L1165" s="564"/>
      <c r="M1165" s="563"/>
      <c r="N1165" s="568"/>
      <c r="O1165" s="570"/>
      <c r="P1165" s="671">
        <f t="shared" si="184"/>
        <v>0</v>
      </c>
      <c r="Q1165" s="63">
        <f t="shared" si="185"/>
        <v>0</v>
      </c>
      <c r="R1165" s="62">
        <f t="shared" si="186"/>
        <v>0</v>
      </c>
      <c r="S1165" s="66">
        <f t="shared" si="187"/>
        <v>0</v>
      </c>
      <c r="T1165" s="7">
        <f>($I1165='Team Results'!$L$4)+0</f>
        <v>0</v>
      </c>
      <c r="U1165" s="7">
        <f t="shared" si="188"/>
        <v>0</v>
      </c>
      <c r="V1165" s="7">
        <f t="shared" si="189"/>
        <v>0</v>
      </c>
      <c r="W1165" s="66">
        <f t="shared" si="190"/>
        <v>0</v>
      </c>
    </row>
    <row r="1166" spans="1:23" ht="15">
      <c r="A1166" s="5" t="str">
        <f t="shared" si="182"/>
        <v/>
      </c>
      <c r="B1166" s="5" t="str">
        <f t="shared" si="183"/>
        <v/>
      </c>
      <c r="C1166" s="5">
        <v>29</v>
      </c>
      <c r="D1166" s="764"/>
      <c r="F1166" s="529"/>
      <c r="G1166" s="539">
        <f>IF('Form - Part 1'!$D$40="Yes",1,0)</f>
        <v>0</v>
      </c>
      <c r="H1166" s="527">
        <v>13</v>
      </c>
      <c r="I1166" s="561"/>
      <c r="J1166" s="562"/>
      <c r="K1166" s="567"/>
      <c r="L1166" s="564"/>
      <c r="M1166" s="563"/>
      <c r="N1166" s="568"/>
      <c r="O1166" s="570"/>
      <c r="P1166" s="671">
        <f t="shared" si="184"/>
        <v>0</v>
      </c>
      <c r="Q1166" s="63">
        <f t="shared" si="185"/>
        <v>0</v>
      </c>
      <c r="R1166" s="62">
        <f t="shared" si="186"/>
        <v>0</v>
      </c>
      <c r="S1166" s="66">
        <f t="shared" si="187"/>
        <v>0</v>
      </c>
      <c r="T1166" s="7">
        <f>($I1166='Team Results'!$L$4)+0</f>
        <v>0</v>
      </c>
      <c r="U1166" s="7">
        <f t="shared" si="188"/>
        <v>0</v>
      </c>
      <c r="V1166" s="7">
        <f t="shared" si="189"/>
        <v>0</v>
      </c>
      <c r="W1166" s="66">
        <f t="shared" si="190"/>
        <v>0</v>
      </c>
    </row>
    <row r="1167" spans="1:23" ht="15">
      <c r="A1167" s="5" t="str">
        <f t="shared" si="182"/>
        <v/>
      </c>
      <c r="B1167" s="5" t="str">
        <f t="shared" si="183"/>
        <v/>
      </c>
      <c r="C1167" s="5">
        <v>29</v>
      </c>
      <c r="D1167" s="764"/>
      <c r="F1167" s="529"/>
      <c r="G1167" s="539">
        <f>IF('Form - Part 1'!$D$40="Yes",1,0)</f>
        <v>0</v>
      </c>
      <c r="H1167" s="527">
        <v>14</v>
      </c>
      <c r="I1167" s="561"/>
      <c r="J1167" s="562"/>
      <c r="K1167" s="563"/>
      <c r="L1167" s="564"/>
      <c r="M1167" s="563"/>
      <c r="N1167" s="565"/>
      <c r="O1167" s="570"/>
      <c r="P1167" s="671">
        <f t="shared" si="184"/>
        <v>0</v>
      </c>
      <c r="Q1167" s="63">
        <f t="shared" si="185"/>
        <v>0</v>
      </c>
      <c r="R1167" s="62">
        <f t="shared" si="186"/>
        <v>0</v>
      </c>
      <c r="S1167" s="66">
        <f t="shared" si="187"/>
        <v>0</v>
      </c>
      <c r="T1167" s="7">
        <f>($I1167='Team Results'!$L$4)+0</f>
        <v>0</v>
      </c>
      <c r="U1167" s="7">
        <f t="shared" si="188"/>
        <v>0</v>
      </c>
      <c r="V1167" s="7">
        <f t="shared" si="189"/>
        <v>0</v>
      </c>
      <c r="W1167" s="66">
        <f t="shared" si="190"/>
        <v>0</v>
      </c>
    </row>
    <row r="1168" spans="1:23" ht="15">
      <c r="A1168" s="5" t="str">
        <f t="shared" si="182"/>
        <v/>
      </c>
      <c r="B1168" s="5" t="str">
        <f t="shared" si="183"/>
        <v/>
      </c>
      <c r="C1168" s="5">
        <v>29</v>
      </c>
      <c r="D1168" s="764"/>
      <c r="F1168" s="529"/>
      <c r="G1168" s="539">
        <f>IF('Form - Part 1'!$D$40="Yes",1,0)</f>
        <v>0</v>
      </c>
      <c r="H1168" s="527">
        <v>15</v>
      </c>
      <c r="I1168" s="561"/>
      <c r="J1168" s="562"/>
      <c r="K1168" s="563"/>
      <c r="L1168" s="564"/>
      <c r="M1168" s="563"/>
      <c r="N1168" s="565"/>
      <c r="O1168" s="570"/>
      <c r="P1168" s="671">
        <f t="shared" si="184"/>
        <v>0</v>
      </c>
      <c r="Q1168" s="63">
        <f t="shared" si="185"/>
        <v>0</v>
      </c>
      <c r="R1168" s="62">
        <f t="shared" si="186"/>
        <v>0</v>
      </c>
      <c r="S1168" s="66">
        <f t="shared" si="187"/>
        <v>0</v>
      </c>
      <c r="T1168" s="7">
        <f>($I1168='Team Results'!$L$4)+0</f>
        <v>0</v>
      </c>
      <c r="U1168" s="7">
        <f t="shared" si="188"/>
        <v>0</v>
      </c>
      <c r="V1168" s="7">
        <f t="shared" si="189"/>
        <v>0</v>
      </c>
      <c r="W1168" s="66">
        <f t="shared" si="190"/>
        <v>0</v>
      </c>
    </row>
    <row r="1169" spans="1:23" ht="15">
      <c r="A1169" s="5" t="str">
        <f t="shared" si="182"/>
        <v/>
      </c>
      <c r="B1169" s="5" t="str">
        <f t="shared" si="183"/>
        <v/>
      </c>
      <c r="C1169" s="5">
        <v>29</v>
      </c>
      <c r="D1169" s="764"/>
      <c r="F1169" s="529"/>
      <c r="G1169" s="539">
        <f>IF('Form - Part 1'!$D$40="Yes",1,0)</f>
        <v>0</v>
      </c>
      <c r="H1169" s="527">
        <v>16</v>
      </c>
      <c r="I1169" s="561"/>
      <c r="J1169" s="562"/>
      <c r="K1169" s="563"/>
      <c r="L1169" s="564"/>
      <c r="M1169" s="563"/>
      <c r="N1169" s="565"/>
      <c r="O1169" s="570"/>
      <c r="P1169" s="671">
        <f t="shared" si="184"/>
        <v>0</v>
      </c>
      <c r="Q1169" s="63">
        <f t="shared" si="185"/>
        <v>0</v>
      </c>
      <c r="R1169" s="62">
        <f t="shared" si="186"/>
        <v>0</v>
      </c>
      <c r="S1169" s="66">
        <f t="shared" si="187"/>
        <v>0</v>
      </c>
      <c r="T1169" s="7">
        <f>($I1169='Team Results'!$L$4)+0</f>
        <v>0</v>
      </c>
      <c r="U1169" s="7">
        <f t="shared" si="188"/>
        <v>0</v>
      </c>
      <c r="V1169" s="7">
        <f t="shared" si="189"/>
        <v>0</v>
      </c>
      <c r="W1169" s="66">
        <f t="shared" si="190"/>
        <v>0</v>
      </c>
    </row>
    <row r="1170" spans="1:23" ht="15">
      <c r="A1170" s="5" t="str">
        <f t="shared" si="182"/>
        <v/>
      </c>
      <c r="B1170" s="5" t="str">
        <f t="shared" si="183"/>
        <v/>
      </c>
      <c r="C1170" s="5">
        <v>29</v>
      </c>
      <c r="D1170" s="764"/>
      <c r="F1170" s="529"/>
      <c r="G1170" s="539">
        <f>IF('Form - Part 1'!$D$40="Yes",1,0)</f>
        <v>0</v>
      </c>
      <c r="H1170" s="527">
        <v>17</v>
      </c>
      <c r="I1170" s="561"/>
      <c r="J1170" s="562"/>
      <c r="K1170" s="567"/>
      <c r="L1170" s="564"/>
      <c r="M1170" s="563"/>
      <c r="N1170" s="568"/>
      <c r="O1170" s="570"/>
      <c r="P1170" s="671">
        <f t="shared" si="184"/>
        <v>0</v>
      </c>
      <c r="Q1170" s="63">
        <f t="shared" si="185"/>
        <v>0</v>
      </c>
      <c r="R1170" s="62">
        <f t="shared" si="186"/>
        <v>0</v>
      </c>
      <c r="S1170" s="66">
        <f t="shared" si="187"/>
        <v>0</v>
      </c>
      <c r="T1170" s="7">
        <f>($I1170='Team Results'!$L$4)+0</f>
        <v>0</v>
      </c>
      <c r="U1170" s="7">
        <f t="shared" si="188"/>
        <v>0</v>
      </c>
      <c r="V1170" s="7">
        <f t="shared" si="189"/>
        <v>0</v>
      </c>
      <c r="W1170" s="66">
        <f t="shared" si="190"/>
        <v>0</v>
      </c>
    </row>
    <row r="1171" spans="1:23" ht="15">
      <c r="A1171" s="5" t="str">
        <f t="shared" si="182"/>
        <v/>
      </c>
      <c r="B1171" s="5" t="str">
        <f t="shared" si="183"/>
        <v/>
      </c>
      <c r="C1171" s="5">
        <v>29</v>
      </c>
      <c r="D1171" s="764"/>
      <c r="F1171" s="529"/>
      <c r="G1171" s="539">
        <f>IF('Form - Part 1'!$D$40="Yes",1,0)</f>
        <v>0</v>
      </c>
      <c r="H1171" s="527">
        <v>18</v>
      </c>
      <c r="I1171" s="561"/>
      <c r="J1171" s="562"/>
      <c r="K1171" s="567"/>
      <c r="L1171" s="564"/>
      <c r="M1171" s="563"/>
      <c r="N1171" s="568"/>
      <c r="O1171" s="570"/>
      <c r="P1171" s="671">
        <f t="shared" si="184"/>
        <v>0</v>
      </c>
      <c r="Q1171" s="63">
        <f t="shared" si="185"/>
        <v>0</v>
      </c>
      <c r="R1171" s="62">
        <f t="shared" si="186"/>
        <v>0</v>
      </c>
      <c r="S1171" s="66">
        <f t="shared" si="187"/>
        <v>0</v>
      </c>
      <c r="T1171" s="7">
        <f>($I1171='Team Results'!$L$4)+0</f>
        <v>0</v>
      </c>
      <c r="U1171" s="7">
        <f t="shared" si="188"/>
        <v>0</v>
      </c>
      <c r="V1171" s="7">
        <f t="shared" si="189"/>
        <v>0</v>
      </c>
      <c r="W1171" s="66">
        <f t="shared" si="190"/>
        <v>0</v>
      </c>
    </row>
    <row r="1172" spans="1:23" ht="15">
      <c r="A1172" s="5" t="str">
        <f t="shared" si="182"/>
        <v/>
      </c>
      <c r="B1172" s="5" t="str">
        <f t="shared" si="183"/>
        <v/>
      </c>
      <c r="C1172" s="5">
        <v>29</v>
      </c>
      <c r="D1172" s="764"/>
      <c r="F1172" s="529"/>
      <c r="G1172" s="539">
        <f>IF('Form - Part 1'!$D$40="Yes",1,0)</f>
        <v>0</v>
      </c>
      <c r="H1172" s="527">
        <v>19</v>
      </c>
      <c r="I1172" s="561"/>
      <c r="J1172" s="562"/>
      <c r="K1172" s="567"/>
      <c r="L1172" s="564"/>
      <c r="M1172" s="563"/>
      <c r="N1172" s="568"/>
      <c r="O1172" s="570"/>
      <c r="P1172" s="671">
        <f t="shared" si="184"/>
        <v>0</v>
      </c>
      <c r="Q1172" s="63">
        <f t="shared" si="185"/>
        <v>0</v>
      </c>
      <c r="R1172" s="62">
        <f t="shared" si="186"/>
        <v>0</v>
      </c>
      <c r="S1172" s="66">
        <f t="shared" si="187"/>
        <v>0</v>
      </c>
      <c r="T1172" s="7">
        <f>($I1172='Team Results'!$L$4)+0</f>
        <v>0</v>
      </c>
      <c r="U1172" s="7">
        <f t="shared" si="188"/>
        <v>0</v>
      </c>
      <c r="V1172" s="7">
        <f t="shared" si="189"/>
        <v>0</v>
      </c>
      <c r="W1172" s="66">
        <f t="shared" si="190"/>
        <v>0</v>
      </c>
    </row>
    <row r="1173" spans="1:23" ht="15">
      <c r="A1173" s="5" t="str">
        <f t="shared" si="182"/>
        <v/>
      </c>
      <c r="B1173" s="5" t="str">
        <f t="shared" si="183"/>
        <v/>
      </c>
      <c r="C1173" s="5">
        <v>29</v>
      </c>
      <c r="D1173" s="764"/>
      <c r="F1173" s="529"/>
      <c r="G1173" s="539">
        <f>IF('Form - Part 1'!$D$40="Yes",1,0)</f>
        <v>0</v>
      </c>
      <c r="H1173" s="527">
        <v>20</v>
      </c>
      <c r="I1173" s="561"/>
      <c r="J1173" s="562"/>
      <c r="K1173" s="567"/>
      <c r="L1173" s="564"/>
      <c r="M1173" s="563"/>
      <c r="N1173" s="568"/>
      <c r="O1173" s="570"/>
      <c r="P1173" s="671">
        <f t="shared" si="184"/>
        <v>0</v>
      </c>
      <c r="Q1173" s="63">
        <f t="shared" si="185"/>
        <v>0</v>
      </c>
      <c r="R1173" s="62">
        <f t="shared" si="186"/>
        <v>0</v>
      </c>
      <c r="S1173" s="66">
        <f t="shared" si="187"/>
        <v>0</v>
      </c>
      <c r="T1173" s="7">
        <f>($I1173='Team Results'!$L$4)+0</f>
        <v>0</v>
      </c>
      <c r="U1173" s="7">
        <f t="shared" si="188"/>
        <v>0</v>
      </c>
      <c r="V1173" s="7">
        <f t="shared" si="189"/>
        <v>0</v>
      </c>
      <c r="W1173" s="66">
        <f t="shared" si="190"/>
        <v>0</v>
      </c>
    </row>
    <row r="1174" spans="1:23" ht="15">
      <c r="A1174" s="5" t="str">
        <f t="shared" si="182"/>
        <v/>
      </c>
      <c r="B1174" s="5" t="str">
        <f t="shared" si="183"/>
        <v/>
      </c>
      <c r="C1174" s="5">
        <v>29</v>
      </c>
      <c r="D1174" s="764"/>
      <c r="F1174" s="529"/>
      <c r="G1174" s="539">
        <f>IF('Form - Part 1'!$D$40="Yes",1,0)</f>
        <v>0</v>
      </c>
      <c r="H1174" s="527">
        <v>21</v>
      </c>
      <c r="I1174" s="561"/>
      <c r="J1174" s="562"/>
      <c r="K1174" s="567"/>
      <c r="L1174" s="564"/>
      <c r="M1174" s="563"/>
      <c r="N1174" s="568"/>
      <c r="O1174" s="570"/>
      <c r="P1174" s="671">
        <f t="shared" si="184"/>
        <v>0</v>
      </c>
      <c r="Q1174" s="63">
        <f t="shared" si="185"/>
        <v>0</v>
      </c>
      <c r="R1174" s="62">
        <f t="shared" si="186"/>
        <v>0</v>
      </c>
      <c r="S1174" s="66">
        <f t="shared" si="187"/>
        <v>0</v>
      </c>
      <c r="T1174" s="7">
        <f>($I1174='Team Results'!$L$4)+0</f>
        <v>0</v>
      </c>
      <c r="U1174" s="7">
        <f t="shared" si="188"/>
        <v>0</v>
      </c>
      <c r="V1174" s="7">
        <f t="shared" si="189"/>
        <v>0</v>
      </c>
      <c r="W1174" s="66">
        <f t="shared" si="190"/>
        <v>0</v>
      </c>
    </row>
    <row r="1175" spans="1:23" ht="15">
      <c r="A1175" s="5" t="str">
        <f t="shared" si="182"/>
        <v/>
      </c>
      <c r="B1175" s="5" t="str">
        <f t="shared" si="183"/>
        <v/>
      </c>
      <c r="C1175" s="5">
        <v>29</v>
      </c>
      <c r="D1175" s="764"/>
      <c r="F1175" s="529"/>
      <c r="G1175" s="539">
        <f>IF('Form - Part 1'!$D$40="Yes",1,0)</f>
        <v>0</v>
      </c>
      <c r="H1175" s="527">
        <v>22</v>
      </c>
      <c r="I1175" s="561"/>
      <c r="J1175" s="562"/>
      <c r="K1175" s="567"/>
      <c r="L1175" s="564"/>
      <c r="M1175" s="563"/>
      <c r="N1175" s="568"/>
      <c r="O1175" s="570"/>
      <c r="P1175" s="671">
        <f t="shared" si="184"/>
        <v>0</v>
      </c>
      <c r="Q1175" s="63">
        <f t="shared" si="185"/>
        <v>0</v>
      </c>
      <c r="R1175" s="62">
        <f t="shared" si="186"/>
        <v>0</v>
      </c>
      <c r="S1175" s="66">
        <f t="shared" si="187"/>
        <v>0</v>
      </c>
      <c r="T1175" s="7">
        <f>($I1175='Team Results'!$L$4)+0</f>
        <v>0</v>
      </c>
      <c r="U1175" s="7">
        <f t="shared" si="188"/>
        <v>0</v>
      </c>
      <c r="V1175" s="7">
        <f t="shared" si="189"/>
        <v>0</v>
      </c>
      <c r="W1175" s="66">
        <f t="shared" si="190"/>
        <v>0</v>
      </c>
    </row>
    <row r="1176" spans="1:23" ht="15">
      <c r="A1176" s="5" t="str">
        <f t="shared" si="182"/>
        <v/>
      </c>
      <c r="B1176" s="5" t="str">
        <f t="shared" si="183"/>
        <v/>
      </c>
      <c r="C1176" s="5">
        <v>29</v>
      </c>
      <c r="D1176" s="764"/>
      <c r="F1176" s="529"/>
      <c r="G1176" s="539">
        <f>IF('Form - Part 1'!$D$40="Yes",1,0)</f>
        <v>0</v>
      </c>
      <c r="H1176" s="527">
        <v>23</v>
      </c>
      <c r="I1176" s="561"/>
      <c r="J1176" s="562"/>
      <c r="K1176" s="567"/>
      <c r="L1176" s="564"/>
      <c r="M1176" s="563"/>
      <c r="N1176" s="568"/>
      <c r="O1176" s="570"/>
      <c r="P1176" s="671">
        <f t="shared" si="184"/>
        <v>0</v>
      </c>
      <c r="Q1176" s="63">
        <f t="shared" si="185"/>
        <v>0</v>
      </c>
      <c r="R1176" s="62">
        <f t="shared" si="186"/>
        <v>0</v>
      </c>
      <c r="S1176" s="66">
        <f t="shared" si="187"/>
        <v>0</v>
      </c>
      <c r="T1176" s="7">
        <f>($I1176='Team Results'!$L$4)+0</f>
        <v>0</v>
      </c>
      <c r="U1176" s="7">
        <f t="shared" si="188"/>
        <v>0</v>
      </c>
      <c r="V1176" s="7">
        <f t="shared" si="189"/>
        <v>0</v>
      </c>
      <c r="W1176" s="66">
        <f t="shared" si="190"/>
        <v>0</v>
      </c>
    </row>
    <row r="1177" spans="1:23" ht="15">
      <c r="A1177" s="5" t="str">
        <f t="shared" si="182"/>
        <v/>
      </c>
      <c r="B1177" s="5" t="str">
        <f t="shared" si="183"/>
        <v/>
      </c>
      <c r="C1177" s="5">
        <v>29</v>
      </c>
      <c r="D1177" s="764"/>
      <c r="F1177" s="529"/>
      <c r="G1177" s="539">
        <f>IF('Form - Part 1'!$D$40="Yes",1,0)</f>
        <v>0</v>
      </c>
      <c r="H1177" s="527">
        <v>24</v>
      </c>
      <c r="I1177" s="561"/>
      <c r="J1177" s="562"/>
      <c r="K1177" s="567"/>
      <c r="L1177" s="564"/>
      <c r="M1177" s="563"/>
      <c r="N1177" s="568"/>
      <c r="O1177" s="570"/>
      <c r="P1177" s="671">
        <f t="shared" si="184"/>
        <v>0</v>
      </c>
      <c r="Q1177" s="63">
        <f t="shared" si="185"/>
        <v>0</v>
      </c>
      <c r="R1177" s="62">
        <f t="shared" si="186"/>
        <v>0</v>
      </c>
      <c r="S1177" s="66">
        <f t="shared" si="187"/>
        <v>0</v>
      </c>
      <c r="T1177" s="7">
        <f>($I1177='Team Results'!$L$4)+0</f>
        <v>0</v>
      </c>
      <c r="U1177" s="7">
        <f t="shared" si="188"/>
        <v>0</v>
      </c>
      <c r="V1177" s="7">
        <f t="shared" si="189"/>
        <v>0</v>
      </c>
      <c r="W1177" s="66">
        <f t="shared" si="190"/>
        <v>0</v>
      </c>
    </row>
    <row r="1178" spans="1:23" ht="15">
      <c r="A1178" s="5" t="str">
        <f t="shared" si="182"/>
        <v/>
      </c>
      <c r="B1178" s="5" t="str">
        <f t="shared" si="183"/>
        <v/>
      </c>
      <c r="C1178" s="5">
        <v>29</v>
      </c>
      <c r="D1178" s="764"/>
      <c r="F1178" s="529"/>
      <c r="G1178" s="539">
        <f>IF('Form - Part 1'!$D$40="Yes",1,0)</f>
        <v>0</v>
      </c>
      <c r="H1178" s="527">
        <v>25</v>
      </c>
      <c r="I1178" s="561"/>
      <c r="J1178" s="562"/>
      <c r="K1178" s="567"/>
      <c r="L1178" s="564"/>
      <c r="M1178" s="563"/>
      <c r="N1178" s="568"/>
      <c r="O1178" s="570"/>
      <c r="P1178" s="671">
        <f t="shared" si="184"/>
        <v>0</v>
      </c>
      <c r="Q1178" s="63">
        <f t="shared" si="185"/>
        <v>0</v>
      </c>
      <c r="R1178" s="62">
        <f t="shared" si="186"/>
        <v>0</v>
      </c>
      <c r="S1178" s="66">
        <f t="shared" si="187"/>
        <v>0</v>
      </c>
      <c r="T1178" s="7">
        <f>($I1178='Team Results'!$L$4)+0</f>
        <v>0</v>
      </c>
      <c r="U1178" s="7">
        <f t="shared" si="188"/>
        <v>0</v>
      </c>
      <c r="V1178" s="7">
        <f t="shared" si="189"/>
        <v>0</v>
      </c>
      <c r="W1178" s="66">
        <f t="shared" si="190"/>
        <v>0</v>
      </c>
    </row>
    <row r="1179" spans="1:23" ht="15">
      <c r="A1179" s="5" t="str">
        <f t="shared" si="182"/>
        <v/>
      </c>
      <c r="B1179" s="5" t="str">
        <f t="shared" si="183"/>
        <v/>
      </c>
      <c r="C1179" s="5">
        <v>29</v>
      </c>
      <c r="D1179" s="764"/>
      <c r="F1179" s="529"/>
      <c r="G1179" s="539">
        <f>IF('Form - Part 1'!$D$40="Yes",1,0)</f>
        <v>0</v>
      </c>
      <c r="H1179" s="527">
        <v>26</v>
      </c>
      <c r="I1179" s="561"/>
      <c r="J1179" s="562"/>
      <c r="K1179" s="563"/>
      <c r="L1179" s="564"/>
      <c r="M1179" s="563"/>
      <c r="N1179" s="565"/>
      <c r="O1179" s="570"/>
      <c r="P1179" s="671">
        <f t="shared" si="184"/>
        <v>0</v>
      </c>
      <c r="Q1179" s="63">
        <f t="shared" si="185"/>
        <v>0</v>
      </c>
      <c r="R1179" s="62">
        <f t="shared" si="186"/>
        <v>0</v>
      </c>
      <c r="S1179" s="66">
        <f t="shared" si="187"/>
        <v>0</v>
      </c>
      <c r="T1179" s="7">
        <f>($I1179='Team Results'!$L$4)+0</f>
        <v>0</v>
      </c>
      <c r="U1179" s="7">
        <f t="shared" si="188"/>
        <v>0</v>
      </c>
      <c r="V1179" s="7">
        <f t="shared" si="189"/>
        <v>0</v>
      </c>
      <c r="W1179" s="66">
        <f t="shared" si="190"/>
        <v>0</v>
      </c>
    </row>
    <row r="1180" spans="1:23" ht="15">
      <c r="A1180" s="5" t="str">
        <f t="shared" si="182"/>
        <v/>
      </c>
      <c r="B1180" s="5" t="str">
        <f t="shared" si="183"/>
        <v/>
      </c>
      <c r="C1180" s="5">
        <v>29</v>
      </c>
      <c r="D1180" s="764"/>
      <c r="F1180" s="529"/>
      <c r="G1180" s="539">
        <f>IF('Form - Part 1'!$D$40="Yes",1,0)</f>
        <v>0</v>
      </c>
      <c r="H1180" s="527">
        <v>27</v>
      </c>
      <c r="I1180" s="561"/>
      <c r="J1180" s="562"/>
      <c r="K1180" s="563"/>
      <c r="L1180" s="564"/>
      <c r="M1180" s="563"/>
      <c r="N1180" s="565"/>
      <c r="O1180" s="570"/>
      <c r="P1180" s="671">
        <f t="shared" si="184"/>
        <v>0</v>
      </c>
      <c r="Q1180" s="63">
        <f t="shared" si="185"/>
        <v>0</v>
      </c>
      <c r="R1180" s="62">
        <f t="shared" si="186"/>
        <v>0</v>
      </c>
      <c r="S1180" s="66">
        <f t="shared" si="187"/>
        <v>0</v>
      </c>
      <c r="T1180" s="7">
        <f>($I1180='Team Results'!$L$4)+0</f>
        <v>0</v>
      </c>
      <c r="U1180" s="7">
        <f t="shared" si="188"/>
        <v>0</v>
      </c>
      <c r="V1180" s="7">
        <f t="shared" si="189"/>
        <v>0</v>
      </c>
      <c r="W1180" s="66">
        <f t="shared" si="190"/>
        <v>0</v>
      </c>
    </row>
    <row r="1181" spans="1:23" ht="15">
      <c r="A1181" s="5" t="str">
        <f t="shared" si="182"/>
        <v/>
      </c>
      <c r="B1181" s="5" t="str">
        <f t="shared" si="183"/>
        <v/>
      </c>
      <c r="C1181" s="5">
        <v>29</v>
      </c>
      <c r="D1181" s="764"/>
      <c r="F1181" s="529"/>
      <c r="G1181" s="539">
        <f>IF('Form - Part 1'!$D$40="Yes",1,0)</f>
        <v>0</v>
      </c>
      <c r="H1181" s="527">
        <v>28</v>
      </c>
      <c r="I1181" s="561"/>
      <c r="J1181" s="562"/>
      <c r="K1181" s="563"/>
      <c r="L1181" s="564"/>
      <c r="M1181" s="563"/>
      <c r="N1181" s="565"/>
      <c r="O1181" s="570"/>
      <c r="P1181" s="671">
        <f t="shared" si="184"/>
        <v>0</v>
      </c>
      <c r="Q1181" s="63">
        <f t="shared" si="185"/>
        <v>0</v>
      </c>
      <c r="R1181" s="62">
        <f t="shared" si="186"/>
        <v>0</v>
      </c>
      <c r="S1181" s="66">
        <f t="shared" si="187"/>
        <v>0</v>
      </c>
      <c r="T1181" s="7">
        <f>($I1181='Team Results'!$L$4)+0</f>
        <v>0</v>
      </c>
      <c r="U1181" s="7">
        <f t="shared" si="188"/>
        <v>0</v>
      </c>
      <c r="V1181" s="7">
        <f t="shared" si="189"/>
        <v>0</v>
      </c>
      <c r="W1181" s="66">
        <f t="shared" si="190"/>
        <v>0</v>
      </c>
    </row>
    <row r="1182" spans="1:23" ht="15">
      <c r="A1182" s="5" t="str">
        <f t="shared" si="182"/>
        <v/>
      </c>
      <c r="B1182" s="5" t="str">
        <f t="shared" si="183"/>
        <v/>
      </c>
      <c r="C1182" s="5">
        <v>29</v>
      </c>
      <c r="D1182" s="764"/>
      <c r="F1182" s="529"/>
      <c r="G1182" s="539">
        <f>IF('Form - Part 1'!$D$40="Yes",1,0)</f>
        <v>0</v>
      </c>
      <c r="H1182" s="527">
        <v>29</v>
      </c>
      <c r="I1182" s="561"/>
      <c r="J1182" s="562"/>
      <c r="K1182" s="563"/>
      <c r="L1182" s="564"/>
      <c r="M1182" s="563"/>
      <c r="N1182" s="565"/>
      <c r="O1182" s="570"/>
      <c r="P1182" s="671">
        <f t="shared" si="184"/>
        <v>0</v>
      </c>
      <c r="Q1182" s="63">
        <f t="shared" si="185"/>
        <v>0</v>
      </c>
      <c r="R1182" s="62">
        <f t="shared" si="186"/>
        <v>0</v>
      </c>
      <c r="S1182" s="66">
        <f t="shared" si="187"/>
        <v>0</v>
      </c>
      <c r="T1182" s="7">
        <f>($I1182='Team Results'!$L$4)+0</f>
        <v>0</v>
      </c>
      <c r="U1182" s="7">
        <f t="shared" si="188"/>
        <v>0</v>
      </c>
      <c r="V1182" s="7">
        <f t="shared" si="189"/>
        <v>0</v>
      </c>
      <c r="W1182" s="66">
        <f t="shared" si="190"/>
        <v>0</v>
      </c>
    </row>
    <row r="1183" spans="1:23" ht="15">
      <c r="A1183" s="5" t="str">
        <f t="shared" si="182"/>
        <v/>
      </c>
      <c r="B1183" s="5" t="str">
        <f t="shared" si="183"/>
        <v/>
      </c>
      <c r="C1183" s="5">
        <v>29</v>
      </c>
      <c r="D1183" s="764"/>
      <c r="F1183" s="529"/>
      <c r="G1183" s="539">
        <f>IF('Form - Part 1'!$D$40="Yes",1,0)</f>
        <v>0</v>
      </c>
      <c r="H1183" s="527">
        <v>30</v>
      </c>
      <c r="I1183" s="561"/>
      <c r="J1183" s="562"/>
      <c r="K1183" s="567"/>
      <c r="L1183" s="564"/>
      <c r="M1183" s="563"/>
      <c r="N1183" s="568"/>
      <c r="O1183" s="570"/>
      <c r="P1183" s="671">
        <f t="shared" si="184"/>
        <v>0</v>
      </c>
      <c r="Q1183" s="63">
        <f t="shared" si="185"/>
        <v>0</v>
      </c>
      <c r="R1183" s="62">
        <f t="shared" si="186"/>
        <v>0</v>
      </c>
      <c r="S1183" s="66">
        <f t="shared" si="187"/>
        <v>0</v>
      </c>
      <c r="T1183" s="7">
        <f>($I1183='Team Results'!$L$4)+0</f>
        <v>0</v>
      </c>
      <c r="U1183" s="7">
        <f t="shared" si="188"/>
        <v>0</v>
      </c>
      <c r="V1183" s="7">
        <f t="shared" si="189"/>
        <v>0</v>
      </c>
      <c r="W1183" s="66">
        <f t="shared" si="190"/>
        <v>0</v>
      </c>
    </row>
    <row r="1184" spans="1:23" ht="15">
      <c r="A1184" s="5" t="str">
        <f t="shared" si="182"/>
        <v/>
      </c>
      <c r="B1184" s="5" t="str">
        <f t="shared" si="183"/>
        <v/>
      </c>
      <c r="C1184" s="5">
        <v>29</v>
      </c>
      <c r="D1184" s="764"/>
      <c r="F1184" s="529"/>
      <c r="G1184" s="539">
        <f>IF('Form - Part 1'!$D$40="Yes",1,0)</f>
        <v>0</v>
      </c>
      <c r="H1184" s="527">
        <v>31</v>
      </c>
      <c r="I1184" s="561"/>
      <c r="J1184" s="562"/>
      <c r="K1184" s="567"/>
      <c r="L1184" s="564"/>
      <c r="M1184" s="563"/>
      <c r="N1184" s="568"/>
      <c r="O1184" s="570"/>
      <c r="P1184" s="671">
        <f t="shared" si="184"/>
        <v>0</v>
      </c>
      <c r="Q1184" s="63">
        <f t="shared" si="185"/>
        <v>0</v>
      </c>
      <c r="R1184" s="62">
        <f t="shared" si="186"/>
        <v>0</v>
      </c>
      <c r="S1184" s="66">
        <f t="shared" si="187"/>
        <v>0</v>
      </c>
      <c r="T1184" s="7">
        <f>($I1184='Team Results'!$L$4)+0</f>
        <v>0</v>
      </c>
      <c r="U1184" s="7">
        <f t="shared" si="188"/>
        <v>0</v>
      </c>
      <c r="V1184" s="7">
        <f t="shared" si="189"/>
        <v>0</v>
      </c>
      <c r="W1184" s="66">
        <f t="shared" si="190"/>
        <v>0</v>
      </c>
    </row>
    <row r="1185" spans="1:52" ht="15">
      <c r="A1185" s="5" t="str">
        <f t="shared" si="182"/>
        <v/>
      </c>
      <c r="B1185" s="5" t="str">
        <f t="shared" si="183"/>
        <v/>
      </c>
      <c r="C1185" s="5">
        <v>29</v>
      </c>
      <c r="D1185" s="764"/>
      <c r="F1185" s="529"/>
      <c r="G1185" s="539">
        <f>IF('Form - Part 1'!$D$40="Yes",1,0)</f>
        <v>0</v>
      </c>
      <c r="H1185" s="527">
        <v>32</v>
      </c>
      <c r="I1185" s="561"/>
      <c r="J1185" s="562"/>
      <c r="K1185" s="567"/>
      <c r="L1185" s="564"/>
      <c r="M1185" s="563"/>
      <c r="N1185" s="568"/>
      <c r="O1185" s="570"/>
      <c r="P1185" s="671">
        <f t="shared" si="184"/>
        <v>0</v>
      </c>
      <c r="Q1185" s="63">
        <f t="shared" si="185"/>
        <v>0</v>
      </c>
      <c r="R1185" s="62">
        <f t="shared" si="186"/>
        <v>0</v>
      </c>
      <c r="S1185" s="66">
        <f t="shared" si="187"/>
        <v>0</v>
      </c>
      <c r="T1185" s="7">
        <f>($I1185='Team Results'!$L$4)+0</f>
        <v>0</v>
      </c>
      <c r="U1185" s="7">
        <f t="shared" si="188"/>
        <v>0</v>
      </c>
      <c r="V1185" s="7">
        <f t="shared" si="189"/>
        <v>0</v>
      </c>
      <c r="W1185" s="66">
        <f t="shared" si="190"/>
        <v>0</v>
      </c>
    </row>
    <row r="1186" spans="1:52" ht="15">
      <c r="A1186" s="5" t="str">
        <f t="shared" si="182"/>
        <v/>
      </c>
      <c r="B1186" s="5" t="str">
        <f t="shared" si="183"/>
        <v/>
      </c>
      <c r="C1186" s="5">
        <v>29</v>
      </c>
      <c r="D1186" s="764"/>
      <c r="F1186" s="529"/>
      <c r="G1186" s="539">
        <f>IF('Form - Part 1'!$D$40="Yes",1,0)</f>
        <v>0</v>
      </c>
      <c r="H1186" s="527">
        <v>33</v>
      </c>
      <c r="I1186" s="561"/>
      <c r="J1186" s="562"/>
      <c r="K1186" s="567"/>
      <c r="L1186" s="564"/>
      <c r="M1186" s="563"/>
      <c r="N1186" s="568"/>
      <c r="O1186" s="570"/>
      <c r="P1186" s="671">
        <f t="shared" si="184"/>
        <v>0</v>
      </c>
      <c r="Q1186" s="63">
        <f t="shared" si="185"/>
        <v>0</v>
      </c>
      <c r="R1186" s="62">
        <f t="shared" si="186"/>
        <v>0</v>
      </c>
      <c r="S1186" s="66">
        <f t="shared" si="187"/>
        <v>0</v>
      </c>
      <c r="T1186" s="7">
        <f>($I1186='Team Results'!$L$4)+0</f>
        <v>0</v>
      </c>
      <c r="U1186" s="7">
        <f t="shared" si="188"/>
        <v>0</v>
      </c>
      <c r="V1186" s="7">
        <f t="shared" si="189"/>
        <v>0</v>
      </c>
      <c r="W1186" s="66">
        <f t="shared" si="190"/>
        <v>0</v>
      </c>
    </row>
    <row r="1187" spans="1:52" ht="15">
      <c r="A1187" s="5" t="str">
        <f t="shared" si="182"/>
        <v/>
      </c>
      <c r="B1187" s="5" t="str">
        <f t="shared" si="183"/>
        <v/>
      </c>
      <c r="C1187" s="5">
        <v>29</v>
      </c>
      <c r="D1187" s="764"/>
      <c r="F1187" s="529"/>
      <c r="G1187" s="539">
        <f>IF('Form - Part 1'!$D$40="Yes",1,0)</f>
        <v>0</v>
      </c>
      <c r="H1187" s="527">
        <v>34</v>
      </c>
      <c r="I1187" s="561"/>
      <c r="J1187" s="562"/>
      <c r="K1187" s="567"/>
      <c r="L1187" s="564"/>
      <c r="M1187" s="563"/>
      <c r="N1187" s="568"/>
      <c r="O1187" s="570"/>
      <c r="P1187" s="671">
        <f t="shared" si="184"/>
        <v>0</v>
      </c>
      <c r="Q1187" s="63">
        <f t="shared" si="185"/>
        <v>0</v>
      </c>
      <c r="R1187" s="62">
        <f t="shared" si="186"/>
        <v>0</v>
      </c>
      <c r="S1187" s="66">
        <f t="shared" si="187"/>
        <v>0</v>
      </c>
      <c r="T1187" s="7">
        <f>($I1187='Team Results'!$L$4)+0</f>
        <v>0</v>
      </c>
      <c r="U1187" s="7">
        <f t="shared" si="188"/>
        <v>0</v>
      </c>
      <c r="V1187" s="7">
        <f t="shared" si="189"/>
        <v>0</v>
      </c>
      <c r="W1187" s="66">
        <f t="shared" si="190"/>
        <v>0</v>
      </c>
    </row>
    <row r="1188" spans="1:52" ht="15">
      <c r="A1188" s="5" t="str">
        <f t="shared" si="182"/>
        <v/>
      </c>
      <c r="B1188" s="5" t="str">
        <f t="shared" si="183"/>
        <v/>
      </c>
      <c r="C1188" s="5">
        <v>29</v>
      </c>
      <c r="D1188" s="764"/>
      <c r="F1188" s="529"/>
      <c r="G1188" s="539">
        <f>IF('Form - Part 1'!$D$40="Yes",1,0)</f>
        <v>0</v>
      </c>
      <c r="H1188" s="527">
        <v>35</v>
      </c>
      <c r="I1188" s="561"/>
      <c r="J1188" s="562"/>
      <c r="K1188" s="567"/>
      <c r="L1188" s="564"/>
      <c r="M1188" s="563"/>
      <c r="N1188" s="568"/>
      <c r="O1188" s="570"/>
      <c r="P1188" s="671">
        <f t="shared" si="184"/>
        <v>0</v>
      </c>
      <c r="Q1188" s="63">
        <f t="shared" si="185"/>
        <v>0</v>
      </c>
      <c r="R1188" s="62">
        <f t="shared" si="186"/>
        <v>0</v>
      </c>
      <c r="S1188" s="66">
        <f t="shared" si="187"/>
        <v>0</v>
      </c>
      <c r="T1188" s="7">
        <f>($I1188='Team Results'!$L$4)+0</f>
        <v>0</v>
      </c>
      <c r="U1188" s="7">
        <f t="shared" si="188"/>
        <v>0</v>
      </c>
      <c r="V1188" s="7">
        <f t="shared" si="189"/>
        <v>0</v>
      </c>
      <c r="W1188" s="66">
        <f t="shared" si="190"/>
        <v>0</v>
      </c>
    </row>
    <row r="1189" spans="1:52" ht="15">
      <c r="A1189" s="5" t="str">
        <f t="shared" si="182"/>
        <v/>
      </c>
      <c r="B1189" s="5" t="str">
        <f t="shared" si="183"/>
        <v/>
      </c>
      <c r="C1189" s="5">
        <v>29</v>
      </c>
      <c r="D1189" s="764"/>
      <c r="F1189" s="529"/>
      <c r="G1189" s="539">
        <f>IF('Form - Part 1'!$D$40="Yes",1,0)</f>
        <v>0</v>
      </c>
      <c r="H1189" s="527">
        <v>36</v>
      </c>
      <c r="I1189" s="561"/>
      <c r="J1189" s="562"/>
      <c r="K1189" s="567"/>
      <c r="L1189" s="564"/>
      <c r="M1189" s="563"/>
      <c r="N1189" s="568"/>
      <c r="O1189" s="570"/>
      <c r="P1189" s="671">
        <f t="shared" si="184"/>
        <v>0</v>
      </c>
      <c r="Q1189" s="63">
        <f t="shared" si="185"/>
        <v>0</v>
      </c>
      <c r="R1189" s="62">
        <f t="shared" si="186"/>
        <v>0</v>
      </c>
      <c r="S1189" s="66">
        <f t="shared" si="187"/>
        <v>0</v>
      </c>
      <c r="T1189" s="7">
        <f>($I1189='Team Results'!$L$4)+0</f>
        <v>0</v>
      </c>
      <c r="U1189" s="7">
        <f t="shared" si="188"/>
        <v>0</v>
      </c>
      <c r="V1189" s="7">
        <f t="shared" si="189"/>
        <v>0</v>
      </c>
      <c r="W1189" s="66">
        <f t="shared" si="190"/>
        <v>0</v>
      </c>
    </row>
    <row r="1190" spans="1:52" ht="15">
      <c r="A1190" s="5" t="str">
        <f t="shared" si="182"/>
        <v/>
      </c>
      <c r="B1190" s="5" t="str">
        <f t="shared" si="183"/>
        <v/>
      </c>
      <c r="C1190" s="5">
        <v>29</v>
      </c>
      <c r="D1190" s="764"/>
      <c r="F1190" s="529"/>
      <c r="G1190" s="539">
        <f>IF('Form - Part 1'!$D$40="Yes",1,0)</f>
        <v>0</v>
      </c>
      <c r="H1190" s="527">
        <v>37</v>
      </c>
      <c r="I1190" s="561"/>
      <c r="J1190" s="562"/>
      <c r="K1190" s="567"/>
      <c r="L1190" s="564"/>
      <c r="M1190" s="563"/>
      <c r="N1190" s="568"/>
      <c r="O1190" s="570"/>
      <c r="P1190" s="671">
        <f t="shared" si="184"/>
        <v>0</v>
      </c>
      <c r="Q1190" s="63">
        <f t="shared" si="185"/>
        <v>0</v>
      </c>
      <c r="R1190" s="62">
        <f t="shared" si="186"/>
        <v>0</v>
      </c>
      <c r="S1190" s="66">
        <f t="shared" si="187"/>
        <v>0</v>
      </c>
      <c r="T1190" s="7">
        <f>($I1190='Team Results'!$L$4)+0</f>
        <v>0</v>
      </c>
      <c r="U1190" s="7">
        <f t="shared" si="188"/>
        <v>0</v>
      </c>
      <c r="V1190" s="7">
        <f t="shared" si="189"/>
        <v>0</v>
      </c>
      <c r="W1190" s="66">
        <f t="shared" si="190"/>
        <v>0</v>
      </c>
    </row>
    <row r="1191" spans="1:52" ht="15">
      <c r="A1191" s="5" t="str">
        <f t="shared" si="182"/>
        <v/>
      </c>
      <c r="B1191" s="5" t="str">
        <f t="shared" si="183"/>
        <v/>
      </c>
      <c r="C1191" s="5">
        <v>29</v>
      </c>
      <c r="D1191" s="764"/>
      <c r="F1191" s="529"/>
      <c r="G1191" s="539">
        <f>IF('Form - Part 1'!$D$40="Yes",1,0)</f>
        <v>0</v>
      </c>
      <c r="H1191" s="527">
        <v>38</v>
      </c>
      <c r="I1191" s="561"/>
      <c r="J1191" s="562"/>
      <c r="K1191" s="567"/>
      <c r="L1191" s="564"/>
      <c r="M1191" s="563"/>
      <c r="N1191" s="568"/>
      <c r="O1191" s="570"/>
      <c r="P1191" s="671">
        <f t="shared" si="184"/>
        <v>0</v>
      </c>
      <c r="Q1191" s="63">
        <f t="shared" si="185"/>
        <v>0</v>
      </c>
      <c r="R1191" s="62">
        <f t="shared" si="186"/>
        <v>0</v>
      </c>
      <c r="S1191" s="66">
        <f t="shared" si="187"/>
        <v>0</v>
      </c>
      <c r="T1191" s="7">
        <f>($I1191='Team Results'!$L$4)+0</f>
        <v>0</v>
      </c>
      <c r="U1191" s="7">
        <f t="shared" si="188"/>
        <v>0</v>
      </c>
      <c r="V1191" s="7">
        <f t="shared" si="189"/>
        <v>0</v>
      </c>
      <c r="W1191" s="66">
        <f t="shared" si="190"/>
        <v>0</v>
      </c>
    </row>
    <row r="1192" spans="1:52" ht="15">
      <c r="A1192" s="5" t="str">
        <f t="shared" si="182"/>
        <v/>
      </c>
      <c r="B1192" s="5" t="str">
        <f t="shared" si="183"/>
        <v/>
      </c>
      <c r="C1192" s="5">
        <v>29</v>
      </c>
      <c r="D1192" s="764"/>
      <c r="F1192" s="529"/>
      <c r="G1192" s="539">
        <f>IF('Form - Part 1'!$D$40="Yes",1,0)</f>
        <v>0</v>
      </c>
      <c r="H1192" s="527">
        <v>39</v>
      </c>
      <c r="I1192" s="561"/>
      <c r="J1192" s="562"/>
      <c r="K1192" s="563"/>
      <c r="L1192" s="564"/>
      <c r="M1192" s="563"/>
      <c r="N1192" s="565"/>
      <c r="O1192" s="570"/>
      <c r="P1192" s="671">
        <f t="shared" si="184"/>
        <v>0</v>
      </c>
      <c r="Q1192" s="63">
        <f t="shared" si="185"/>
        <v>0</v>
      </c>
      <c r="R1192" s="62">
        <f t="shared" si="186"/>
        <v>0</v>
      </c>
      <c r="S1192" s="66">
        <f t="shared" si="187"/>
        <v>0</v>
      </c>
      <c r="T1192" s="7">
        <f>($I1192='Team Results'!$L$4)+0</f>
        <v>0</v>
      </c>
      <c r="U1192" s="7">
        <f t="shared" si="188"/>
        <v>0</v>
      </c>
      <c r="V1192" s="7">
        <f t="shared" si="189"/>
        <v>0</v>
      </c>
      <c r="W1192" s="66">
        <f t="shared" si="190"/>
        <v>0</v>
      </c>
    </row>
    <row r="1193" spans="1:52" s="5" customFormat="1" ht="15">
      <c r="A1193" s="5" t="str">
        <f t="shared" si="182"/>
        <v/>
      </c>
      <c r="B1193" s="5" t="str">
        <f t="shared" si="183"/>
        <v/>
      </c>
      <c r="C1193" s="5">
        <v>29</v>
      </c>
      <c r="D1193" s="765"/>
      <c r="E1193" s="536"/>
      <c r="F1193" s="529"/>
      <c r="G1193" s="539">
        <f>IF('Form - Part 1'!$D$40="Yes",1,0)</f>
        <v>0</v>
      </c>
      <c r="H1193" s="537">
        <v>40</v>
      </c>
      <c r="I1193" s="579"/>
      <c r="J1193" s="580"/>
      <c r="K1193" s="583"/>
      <c r="L1193" s="582"/>
      <c r="M1193" s="583"/>
      <c r="N1193" s="584"/>
      <c r="O1193" s="585"/>
      <c r="P1193" s="671">
        <f t="shared" si="184"/>
        <v>0</v>
      </c>
      <c r="Q1193" s="63">
        <f t="shared" si="185"/>
        <v>0</v>
      </c>
      <c r="R1193" s="62">
        <f t="shared" si="186"/>
        <v>0</v>
      </c>
      <c r="S1193" s="66">
        <f t="shared" si="187"/>
        <v>0</v>
      </c>
      <c r="T1193" s="7">
        <f>($I1193='Team Results'!$L$4)+0</f>
        <v>0</v>
      </c>
      <c r="U1193" s="7">
        <f t="shared" si="188"/>
        <v>0</v>
      </c>
      <c r="V1193" s="7">
        <f t="shared" si="189"/>
        <v>0</v>
      </c>
      <c r="W1193" s="66">
        <f t="shared" si="190"/>
        <v>0</v>
      </c>
      <c r="X1193" s="62"/>
      <c r="Y1193" s="62"/>
      <c r="Z1193" s="62"/>
      <c r="AA1193" s="62"/>
      <c r="AB1193" s="62"/>
      <c r="AC1193" s="62"/>
      <c r="AD1193" s="62"/>
      <c r="AE1193" s="62"/>
      <c r="AF1193" s="62"/>
      <c r="AG1193" s="62"/>
      <c r="AH1193" s="62"/>
      <c r="AI1193" s="62"/>
      <c r="AJ1193" s="62"/>
      <c r="AK1193" s="62"/>
      <c r="AL1193" s="62"/>
      <c r="AM1193" s="62"/>
      <c r="AN1193" s="62"/>
      <c r="AO1193" s="62"/>
      <c r="AP1193" s="62"/>
      <c r="AQ1193" s="62"/>
      <c r="AR1193" s="62"/>
      <c r="AS1193" s="62"/>
      <c r="AT1193" s="62"/>
      <c r="AU1193" s="62"/>
      <c r="AV1193" s="62"/>
      <c r="AW1193" s="62"/>
      <c r="AX1193" s="62"/>
      <c r="AY1193" s="62"/>
      <c r="AZ1193" s="62"/>
    </row>
    <row r="1194" spans="1:52" s="241" customFormat="1">
      <c r="D1194" s="298"/>
      <c r="E1194" s="299"/>
      <c r="F1194" s="300"/>
      <c r="G1194" s="300"/>
      <c r="I1194" s="242"/>
      <c r="J1194" s="242"/>
      <c r="K1194" s="242"/>
      <c r="L1194" s="242"/>
      <c r="M1194" s="242"/>
      <c r="N1194" s="242"/>
      <c r="O1194" s="243"/>
      <c r="P1194" s="671">
        <f t="shared" si="184"/>
        <v>0</v>
      </c>
      <c r="Q1194" s="63">
        <f t="shared" si="185"/>
        <v>0</v>
      </c>
      <c r="R1194" s="62">
        <f t="shared" si="186"/>
        <v>0</v>
      </c>
      <c r="S1194" s="66">
        <f t="shared" si="187"/>
        <v>0</v>
      </c>
      <c r="T1194" s="7">
        <f>($I1194='Team Results'!$L$4)+0</f>
        <v>0</v>
      </c>
      <c r="U1194" s="7">
        <f t="shared" si="188"/>
        <v>0</v>
      </c>
      <c r="V1194" s="7">
        <f t="shared" si="189"/>
        <v>0</v>
      </c>
      <c r="W1194" s="66">
        <f t="shared" si="190"/>
        <v>0</v>
      </c>
    </row>
    <row r="1195" spans="1:52" ht="15">
      <c r="A1195" s="5" t="str">
        <f>IF(ISERROR(MONTH($E$1195)),"",MONTH($E$1195))</f>
        <v/>
      </c>
      <c r="B1195" s="5" t="str">
        <f>IF(ISERROR(WEEKNUM($E$1195)),"",WEEKNUM($E$1195))</f>
        <v/>
      </c>
      <c r="C1195" s="5">
        <v>30</v>
      </c>
      <c r="D1195" s="763">
        <v>30</v>
      </c>
      <c r="E1195" s="538" t="str">
        <f>IF(ISBLANK('Form - Part 1'!B41),"",'Form - Part 1'!B41)</f>
        <v/>
      </c>
      <c r="F1195" s="539" t="str">
        <f>IF(ISBLANK('Form - Part 1'!C41),"0",'Form - Part 1'!C41)</f>
        <v>0</v>
      </c>
      <c r="G1195" s="539">
        <f>IF('Form - Part 1'!$D$41="Yes",1,0)</f>
        <v>0</v>
      </c>
      <c r="H1195" s="527">
        <v>1</v>
      </c>
      <c r="I1195" s="561"/>
      <c r="J1195" s="562"/>
      <c r="K1195" s="563"/>
      <c r="L1195" s="564"/>
      <c r="M1195" s="563"/>
      <c r="N1195" s="565"/>
      <c r="O1195" s="570"/>
      <c r="P1195" s="671">
        <f t="shared" si="184"/>
        <v>0</v>
      </c>
      <c r="Q1195" s="63">
        <f t="shared" si="185"/>
        <v>0</v>
      </c>
      <c r="R1195" s="62">
        <f t="shared" si="186"/>
        <v>0</v>
      </c>
      <c r="S1195" s="66">
        <f t="shared" si="187"/>
        <v>0</v>
      </c>
      <c r="T1195" s="7">
        <f>($I1195='Team Results'!$L$4)+0</f>
        <v>0</v>
      </c>
      <c r="U1195" s="7">
        <f t="shared" si="188"/>
        <v>0</v>
      </c>
      <c r="V1195" s="7">
        <f t="shared" si="189"/>
        <v>0</v>
      </c>
      <c r="W1195" s="66">
        <f t="shared" si="190"/>
        <v>0</v>
      </c>
    </row>
    <row r="1196" spans="1:52" ht="15">
      <c r="A1196" s="5" t="str">
        <f t="shared" ref="A1196:A1233" si="191">IF(ISERROR(MONTH($E$1195)),"",MONTH($E$1195))</f>
        <v/>
      </c>
      <c r="B1196" s="5" t="str">
        <f t="shared" ref="B1196:B1233" si="192">IF(ISERROR(WEEKNUM($E$1195)),"",WEEKNUM($E$1195))</f>
        <v/>
      </c>
      <c r="C1196" s="5">
        <v>30</v>
      </c>
      <c r="D1196" s="764"/>
      <c r="F1196" s="529"/>
      <c r="G1196" s="539">
        <f>IF('Form - Part 1'!$D$41="Yes",1,0)</f>
        <v>0</v>
      </c>
      <c r="H1196" s="527">
        <v>2</v>
      </c>
      <c r="I1196" s="561"/>
      <c r="J1196" s="562"/>
      <c r="K1196" s="567"/>
      <c r="L1196" s="564"/>
      <c r="M1196" s="563"/>
      <c r="N1196" s="568"/>
      <c r="O1196" s="570"/>
      <c r="P1196" s="671">
        <f t="shared" si="184"/>
        <v>0</v>
      </c>
      <c r="Q1196" s="63">
        <f t="shared" si="185"/>
        <v>0</v>
      </c>
      <c r="R1196" s="62">
        <f t="shared" si="186"/>
        <v>0</v>
      </c>
      <c r="S1196" s="66">
        <f t="shared" si="187"/>
        <v>0</v>
      </c>
      <c r="T1196" s="7">
        <f>($I1196='Team Results'!$L$4)+0</f>
        <v>0</v>
      </c>
      <c r="U1196" s="7">
        <f t="shared" si="188"/>
        <v>0</v>
      </c>
      <c r="V1196" s="7">
        <f t="shared" si="189"/>
        <v>0</v>
      </c>
      <c r="W1196" s="66">
        <f t="shared" si="190"/>
        <v>0</v>
      </c>
    </row>
    <row r="1197" spans="1:52" ht="15">
      <c r="A1197" s="5" t="str">
        <f t="shared" si="191"/>
        <v/>
      </c>
      <c r="B1197" s="5" t="str">
        <f t="shared" si="192"/>
        <v/>
      </c>
      <c r="C1197" s="5">
        <v>30</v>
      </c>
      <c r="D1197" s="764"/>
      <c r="F1197" s="529"/>
      <c r="G1197" s="539">
        <f>IF('Form - Part 1'!$D$41="Yes",1,0)</f>
        <v>0</v>
      </c>
      <c r="H1197" s="527">
        <v>3</v>
      </c>
      <c r="I1197" s="561"/>
      <c r="J1197" s="562"/>
      <c r="K1197" s="567"/>
      <c r="L1197" s="564"/>
      <c r="M1197" s="563"/>
      <c r="N1197" s="568"/>
      <c r="O1197" s="570"/>
      <c r="P1197" s="671">
        <f t="shared" si="184"/>
        <v>0</v>
      </c>
      <c r="Q1197" s="63">
        <f t="shared" si="185"/>
        <v>0</v>
      </c>
      <c r="R1197" s="62">
        <f t="shared" si="186"/>
        <v>0</v>
      </c>
      <c r="S1197" s="66">
        <f t="shared" si="187"/>
        <v>0</v>
      </c>
      <c r="T1197" s="7">
        <f>($I1197='Team Results'!$L$4)+0</f>
        <v>0</v>
      </c>
      <c r="U1197" s="7">
        <f t="shared" si="188"/>
        <v>0</v>
      </c>
      <c r="V1197" s="7">
        <f t="shared" si="189"/>
        <v>0</v>
      </c>
      <c r="W1197" s="66">
        <f t="shared" si="190"/>
        <v>0</v>
      </c>
    </row>
    <row r="1198" spans="1:52" ht="15">
      <c r="A1198" s="5" t="str">
        <f t="shared" si="191"/>
        <v/>
      </c>
      <c r="B1198" s="5" t="str">
        <f t="shared" si="192"/>
        <v/>
      </c>
      <c r="C1198" s="5">
        <v>30</v>
      </c>
      <c r="D1198" s="764"/>
      <c r="F1198" s="529"/>
      <c r="G1198" s="539">
        <f>IF('Form - Part 1'!$D$41="Yes",1,0)</f>
        <v>0</v>
      </c>
      <c r="H1198" s="527">
        <v>4</v>
      </c>
      <c r="I1198" s="561"/>
      <c r="J1198" s="562"/>
      <c r="K1198" s="563"/>
      <c r="L1198" s="564"/>
      <c r="M1198" s="563"/>
      <c r="N1198" s="565"/>
      <c r="O1198" s="570"/>
      <c r="P1198" s="671">
        <f t="shared" si="184"/>
        <v>0</v>
      </c>
      <c r="Q1198" s="63">
        <f t="shared" si="185"/>
        <v>0</v>
      </c>
      <c r="R1198" s="62">
        <f t="shared" si="186"/>
        <v>0</v>
      </c>
      <c r="S1198" s="66">
        <f t="shared" si="187"/>
        <v>0</v>
      </c>
      <c r="T1198" s="7">
        <f>($I1198='Team Results'!$L$4)+0</f>
        <v>0</v>
      </c>
      <c r="U1198" s="7">
        <f t="shared" si="188"/>
        <v>0</v>
      </c>
      <c r="V1198" s="7">
        <f t="shared" si="189"/>
        <v>0</v>
      </c>
      <c r="W1198" s="66">
        <f t="shared" si="190"/>
        <v>0</v>
      </c>
    </row>
    <row r="1199" spans="1:52" ht="15">
      <c r="A1199" s="5" t="str">
        <f t="shared" si="191"/>
        <v/>
      </c>
      <c r="B1199" s="5" t="str">
        <f t="shared" si="192"/>
        <v/>
      </c>
      <c r="C1199" s="5">
        <v>30</v>
      </c>
      <c r="D1199" s="764"/>
      <c r="F1199" s="529"/>
      <c r="G1199" s="539">
        <f>IF('Form - Part 1'!$D$41="Yes",1,0)</f>
        <v>0</v>
      </c>
      <c r="H1199" s="527">
        <v>5</v>
      </c>
      <c r="I1199" s="561"/>
      <c r="J1199" s="562"/>
      <c r="K1199" s="563"/>
      <c r="L1199" s="564"/>
      <c r="M1199" s="563"/>
      <c r="N1199" s="565"/>
      <c r="O1199" s="570"/>
      <c r="P1199" s="671">
        <f t="shared" si="184"/>
        <v>0</v>
      </c>
      <c r="Q1199" s="63">
        <f t="shared" si="185"/>
        <v>0</v>
      </c>
      <c r="R1199" s="62">
        <f t="shared" si="186"/>
        <v>0</v>
      </c>
      <c r="S1199" s="66">
        <f t="shared" si="187"/>
        <v>0</v>
      </c>
      <c r="T1199" s="7">
        <f>($I1199='Team Results'!$L$4)+0</f>
        <v>0</v>
      </c>
      <c r="U1199" s="7">
        <f t="shared" si="188"/>
        <v>0</v>
      </c>
      <c r="V1199" s="7">
        <f t="shared" si="189"/>
        <v>0</v>
      </c>
      <c r="W1199" s="66">
        <f t="shared" si="190"/>
        <v>0</v>
      </c>
    </row>
    <row r="1200" spans="1:52" ht="15">
      <c r="A1200" s="5" t="str">
        <f t="shared" si="191"/>
        <v/>
      </c>
      <c r="B1200" s="5" t="str">
        <f t="shared" si="192"/>
        <v/>
      </c>
      <c r="C1200" s="5">
        <v>30</v>
      </c>
      <c r="D1200" s="764"/>
      <c r="F1200" s="529"/>
      <c r="G1200" s="539">
        <f>IF('Form - Part 1'!$D$41="Yes",1,0)</f>
        <v>0</v>
      </c>
      <c r="H1200" s="527">
        <v>6</v>
      </c>
      <c r="I1200" s="561"/>
      <c r="J1200" s="562"/>
      <c r="K1200" s="563"/>
      <c r="L1200" s="564"/>
      <c r="M1200" s="563"/>
      <c r="N1200" s="565"/>
      <c r="O1200" s="570"/>
      <c r="P1200" s="671">
        <f t="shared" si="184"/>
        <v>0</v>
      </c>
      <c r="Q1200" s="63">
        <f t="shared" si="185"/>
        <v>0</v>
      </c>
      <c r="R1200" s="62">
        <f t="shared" si="186"/>
        <v>0</v>
      </c>
      <c r="S1200" s="66">
        <f t="shared" si="187"/>
        <v>0</v>
      </c>
      <c r="T1200" s="7">
        <f>($I1200='Team Results'!$L$4)+0</f>
        <v>0</v>
      </c>
      <c r="U1200" s="7">
        <f t="shared" si="188"/>
        <v>0</v>
      </c>
      <c r="V1200" s="7">
        <f t="shared" si="189"/>
        <v>0</v>
      </c>
      <c r="W1200" s="66">
        <f t="shared" si="190"/>
        <v>0</v>
      </c>
    </row>
    <row r="1201" spans="1:23" ht="15">
      <c r="A1201" s="5" t="str">
        <f t="shared" si="191"/>
        <v/>
      </c>
      <c r="B1201" s="5" t="str">
        <f t="shared" si="192"/>
        <v/>
      </c>
      <c r="C1201" s="5">
        <v>30</v>
      </c>
      <c r="D1201" s="764"/>
      <c r="F1201" s="529"/>
      <c r="G1201" s="539">
        <f>IF('Form - Part 1'!$D$41="Yes",1,0)</f>
        <v>0</v>
      </c>
      <c r="H1201" s="527">
        <v>7</v>
      </c>
      <c r="I1201" s="561"/>
      <c r="J1201" s="562"/>
      <c r="K1201" s="567"/>
      <c r="L1201" s="564"/>
      <c r="M1201" s="563"/>
      <c r="N1201" s="568"/>
      <c r="O1201" s="570"/>
      <c r="P1201" s="671">
        <f t="shared" si="184"/>
        <v>0</v>
      </c>
      <c r="Q1201" s="63">
        <f t="shared" si="185"/>
        <v>0</v>
      </c>
      <c r="R1201" s="62">
        <f t="shared" si="186"/>
        <v>0</v>
      </c>
      <c r="S1201" s="66">
        <f t="shared" si="187"/>
        <v>0</v>
      </c>
      <c r="T1201" s="7">
        <f>($I1201='Team Results'!$L$4)+0</f>
        <v>0</v>
      </c>
      <c r="U1201" s="7">
        <f t="shared" si="188"/>
        <v>0</v>
      </c>
      <c r="V1201" s="7">
        <f t="shared" si="189"/>
        <v>0</v>
      </c>
      <c r="W1201" s="66">
        <f t="shared" si="190"/>
        <v>0</v>
      </c>
    </row>
    <row r="1202" spans="1:23" ht="15">
      <c r="A1202" s="5" t="str">
        <f t="shared" si="191"/>
        <v/>
      </c>
      <c r="B1202" s="5" t="str">
        <f t="shared" si="192"/>
        <v/>
      </c>
      <c r="C1202" s="5">
        <v>30</v>
      </c>
      <c r="D1202" s="764"/>
      <c r="F1202" s="529"/>
      <c r="G1202" s="539">
        <f>IF('Form - Part 1'!$D$41="Yes",1,0)</f>
        <v>0</v>
      </c>
      <c r="H1202" s="527">
        <v>8</v>
      </c>
      <c r="I1202" s="561"/>
      <c r="J1202" s="562"/>
      <c r="K1202" s="567"/>
      <c r="L1202" s="564"/>
      <c r="M1202" s="563"/>
      <c r="N1202" s="568"/>
      <c r="O1202" s="570"/>
      <c r="P1202" s="671">
        <f t="shared" si="184"/>
        <v>0</v>
      </c>
      <c r="Q1202" s="63">
        <f t="shared" si="185"/>
        <v>0</v>
      </c>
      <c r="R1202" s="62">
        <f t="shared" si="186"/>
        <v>0</v>
      </c>
      <c r="S1202" s="66">
        <f t="shared" si="187"/>
        <v>0</v>
      </c>
      <c r="T1202" s="7">
        <f>($I1202='Team Results'!$L$4)+0</f>
        <v>0</v>
      </c>
      <c r="U1202" s="7">
        <f t="shared" si="188"/>
        <v>0</v>
      </c>
      <c r="V1202" s="7">
        <f t="shared" si="189"/>
        <v>0</v>
      </c>
      <c r="W1202" s="66">
        <f t="shared" si="190"/>
        <v>0</v>
      </c>
    </row>
    <row r="1203" spans="1:23" ht="15">
      <c r="A1203" s="5" t="str">
        <f t="shared" si="191"/>
        <v/>
      </c>
      <c r="B1203" s="5" t="str">
        <f t="shared" si="192"/>
        <v/>
      </c>
      <c r="C1203" s="5">
        <v>30</v>
      </c>
      <c r="D1203" s="764"/>
      <c r="F1203" s="529"/>
      <c r="G1203" s="539">
        <f>IF('Form - Part 1'!$D$41="Yes",1,0)</f>
        <v>0</v>
      </c>
      <c r="H1203" s="527">
        <v>9</v>
      </c>
      <c r="I1203" s="561"/>
      <c r="J1203" s="562"/>
      <c r="K1203" s="563"/>
      <c r="L1203" s="564"/>
      <c r="M1203" s="563"/>
      <c r="N1203" s="565"/>
      <c r="O1203" s="570"/>
      <c r="P1203" s="671">
        <f t="shared" si="184"/>
        <v>0</v>
      </c>
      <c r="Q1203" s="63">
        <f t="shared" si="185"/>
        <v>0</v>
      </c>
      <c r="R1203" s="62">
        <f t="shared" si="186"/>
        <v>0</v>
      </c>
      <c r="S1203" s="66">
        <f t="shared" si="187"/>
        <v>0</v>
      </c>
      <c r="T1203" s="7">
        <f>($I1203='Team Results'!$L$4)+0</f>
        <v>0</v>
      </c>
      <c r="U1203" s="7">
        <f t="shared" si="188"/>
        <v>0</v>
      </c>
      <c r="V1203" s="7">
        <f t="shared" si="189"/>
        <v>0</v>
      </c>
      <c r="W1203" s="66">
        <f t="shared" si="190"/>
        <v>0</v>
      </c>
    </row>
    <row r="1204" spans="1:23" ht="15">
      <c r="A1204" s="5" t="str">
        <f t="shared" si="191"/>
        <v/>
      </c>
      <c r="B1204" s="5" t="str">
        <f t="shared" si="192"/>
        <v/>
      </c>
      <c r="C1204" s="5">
        <v>30</v>
      </c>
      <c r="D1204" s="764"/>
      <c r="F1204" s="529"/>
      <c r="G1204" s="539">
        <f>IF('Form - Part 1'!$D$41="Yes",1,0)</f>
        <v>0</v>
      </c>
      <c r="H1204" s="527">
        <v>10</v>
      </c>
      <c r="I1204" s="561"/>
      <c r="J1204" s="562"/>
      <c r="K1204" s="567"/>
      <c r="L1204" s="564"/>
      <c r="M1204" s="563"/>
      <c r="N1204" s="568"/>
      <c r="O1204" s="570"/>
      <c r="P1204" s="671">
        <f t="shared" si="184"/>
        <v>0</v>
      </c>
      <c r="Q1204" s="63">
        <f t="shared" si="185"/>
        <v>0</v>
      </c>
      <c r="R1204" s="62">
        <f t="shared" si="186"/>
        <v>0</v>
      </c>
      <c r="S1204" s="66">
        <f t="shared" si="187"/>
        <v>0</v>
      </c>
      <c r="T1204" s="7">
        <f>($I1204='Team Results'!$L$4)+0</f>
        <v>0</v>
      </c>
      <c r="U1204" s="7">
        <f t="shared" si="188"/>
        <v>0</v>
      </c>
      <c r="V1204" s="7">
        <f t="shared" si="189"/>
        <v>0</v>
      </c>
      <c r="W1204" s="66">
        <f t="shared" si="190"/>
        <v>0</v>
      </c>
    </row>
    <row r="1205" spans="1:23" ht="15">
      <c r="A1205" s="5" t="str">
        <f t="shared" si="191"/>
        <v/>
      </c>
      <c r="B1205" s="5" t="str">
        <f t="shared" si="192"/>
        <v/>
      </c>
      <c r="C1205" s="5">
        <v>30</v>
      </c>
      <c r="D1205" s="764"/>
      <c r="F1205" s="529"/>
      <c r="G1205" s="539">
        <f>IF('Form - Part 1'!$D$41="Yes",1,0)</f>
        <v>0</v>
      </c>
      <c r="H1205" s="527">
        <v>11</v>
      </c>
      <c r="I1205" s="561"/>
      <c r="J1205" s="562"/>
      <c r="K1205" s="563"/>
      <c r="L1205" s="564"/>
      <c r="M1205" s="563"/>
      <c r="N1205" s="565"/>
      <c r="O1205" s="570"/>
      <c r="P1205" s="671">
        <f t="shared" si="184"/>
        <v>0</v>
      </c>
      <c r="Q1205" s="63">
        <f t="shared" si="185"/>
        <v>0</v>
      </c>
      <c r="R1205" s="62">
        <f t="shared" si="186"/>
        <v>0</v>
      </c>
      <c r="S1205" s="66">
        <f t="shared" si="187"/>
        <v>0</v>
      </c>
      <c r="T1205" s="7">
        <f>($I1205='Team Results'!$L$4)+0</f>
        <v>0</v>
      </c>
      <c r="U1205" s="7">
        <f t="shared" si="188"/>
        <v>0</v>
      </c>
      <c r="V1205" s="7">
        <f t="shared" si="189"/>
        <v>0</v>
      </c>
      <c r="W1205" s="66">
        <f t="shared" si="190"/>
        <v>0</v>
      </c>
    </row>
    <row r="1206" spans="1:23" ht="15">
      <c r="A1206" s="5" t="str">
        <f t="shared" si="191"/>
        <v/>
      </c>
      <c r="B1206" s="5" t="str">
        <f t="shared" si="192"/>
        <v/>
      </c>
      <c r="C1206" s="5">
        <v>30</v>
      </c>
      <c r="D1206" s="764"/>
      <c r="F1206" s="529"/>
      <c r="G1206" s="539">
        <f>IF('Form - Part 1'!$D$41="Yes",1,0)</f>
        <v>0</v>
      </c>
      <c r="H1206" s="527">
        <v>12</v>
      </c>
      <c r="I1206" s="561"/>
      <c r="J1206" s="562"/>
      <c r="K1206" s="567"/>
      <c r="L1206" s="564"/>
      <c r="M1206" s="563"/>
      <c r="N1206" s="568"/>
      <c r="O1206" s="570"/>
      <c r="P1206" s="671">
        <f t="shared" si="184"/>
        <v>0</v>
      </c>
      <c r="Q1206" s="63">
        <f t="shared" si="185"/>
        <v>0</v>
      </c>
      <c r="R1206" s="62">
        <f t="shared" si="186"/>
        <v>0</v>
      </c>
      <c r="S1206" s="66">
        <f t="shared" si="187"/>
        <v>0</v>
      </c>
      <c r="T1206" s="7">
        <f>($I1206='Team Results'!$L$4)+0</f>
        <v>0</v>
      </c>
      <c r="U1206" s="7">
        <f t="shared" si="188"/>
        <v>0</v>
      </c>
      <c r="V1206" s="7">
        <f t="shared" si="189"/>
        <v>0</v>
      </c>
      <c r="W1206" s="66">
        <f t="shared" si="190"/>
        <v>0</v>
      </c>
    </row>
    <row r="1207" spans="1:23" ht="15">
      <c r="A1207" s="5" t="str">
        <f t="shared" si="191"/>
        <v/>
      </c>
      <c r="B1207" s="5" t="str">
        <f t="shared" si="192"/>
        <v/>
      </c>
      <c r="C1207" s="5">
        <v>30</v>
      </c>
      <c r="D1207" s="764"/>
      <c r="F1207" s="529"/>
      <c r="G1207" s="539">
        <f>IF('Form - Part 1'!$D$41="Yes",1,0)</f>
        <v>0</v>
      </c>
      <c r="H1207" s="527">
        <v>13</v>
      </c>
      <c r="I1207" s="561"/>
      <c r="J1207" s="562"/>
      <c r="K1207" s="567"/>
      <c r="L1207" s="564"/>
      <c r="M1207" s="563"/>
      <c r="N1207" s="568"/>
      <c r="O1207" s="570"/>
      <c r="P1207" s="671">
        <f t="shared" si="184"/>
        <v>0</v>
      </c>
      <c r="Q1207" s="63">
        <f t="shared" si="185"/>
        <v>0</v>
      </c>
      <c r="R1207" s="62">
        <f t="shared" si="186"/>
        <v>0</v>
      </c>
      <c r="S1207" s="66">
        <f t="shared" si="187"/>
        <v>0</v>
      </c>
      <c r="T1207" s="7">
        <f>($I1207='Team Results'!$L$4)+0</f>
        <v>0</v>
      </c>
      <c r="U1207" s="7">
        <f t="shared" si="188"/>
        <v>0</v>
      </c>
      <c r="V1207" s="7">
        <f t="shared" si="189"/>
        <v>0</v>
      </c>
      <c r="W1207" s="66">
        <f t="shared" si="190"/>
        <v>0</v>
      </c>
    </row>
    <row r="1208" spans="1:23" ht="15">
      <c r="A1208" s="5" t="str">
        <f t="shared" si="191"/>
        <v/>
      </c>
      <c r="B1208" s="5" t="str">
        <f t="shared" si="192"/>
        <v/>
      </c>
      <c r="C1208" s="5">
        <v>30</v>
      </c>
      <c r="D1208" s="764"/>
      <c r="F1208" s="529"/>
      <c r="G1208" s="539">
        <f>IF('Form - Part 1'!$D$41="Yes",1,0)</f>
        <v>0</v>
      </c>
      <c r="H1208" s="527">
        <v>14</v>
      </c>
      <c r="I1208" s="561"/>
      <c r="J1208" s="562"/>
      <c r="K1208" s="563"/>
      <c r="L1208" s="564"/>
      <c r="M1208" s="563"/>
      <c r="N1208" s="565"/>
      <c r="O1208" s="570"/>
      <c r="P1208" s="671">
        <f t="shared" si="184"/>
        <v>0</v>
      </c>
      <c r="Q1208" s="63">
        <f t="shared" si="185"/>
        <v>0</v>
      </c>
      <c r="R1208" s="62">
        <f t="shared" si="186"/>
        <v>0</v>
      </c>
      <c r="S1208" s="66">
        <f t="shared" si="187"/>
        <v>0</v>
      </c>
      <c r="T1208" s="7">
        <f>($I1208='Team Results'!$L$4)+0</f>
        <v>0</v>
      </c>
      <c r="U1208" s="7">
        <f t="shared" si="188"/>
        <v>0</v>
      </c>
      <c r="V1208" s="7">
        <f t="shared" si="189"/>
        <v>0</v>
      </c>
      <c r="W1208" s="66">
        <f t="shared" si="190"/>
        <v>0</v>
      </c>
    </row>
    <row r="1209" spans="1:23" ht="15">
      <c r="A1209" s="5" t="str">
        <f t="shared" si="191"/>
        <v/>
      </c>
      <c r="B1209" s="5" t="str">
        <f t="shared" si="192"/>
        <v/>
      </c>
      <c r="C1209" s="5">
        <v>30</v>
      </c>
      <c r="D1209" s="764"/>
      <c r="F1209" s="529"/>
      <c r="G1209" s="539">
        <f>IF('Form - Part 1'!$D$41="Yes",1,0)</f>
        <v>0</v>
      </c>
      <c r="H1209" s="527">
        <v>15</v>
      </c>
      <c r="I1209" s="561"/>
      <c r="J1209" s="562"/>
      <c r="K1209" s="563"/>
      <c r="L1209" s="564"/>
      <c r="M1209" s="563"/>
      <c r="N1209" s="565"/>
      <c r="O1209" s="570"/>
      <c r="P1209" s="671">
        <f t="shared" si="184"/>
        <v>0</v>
      </c>
      <c r="Q1209" s="63">
        <f t="shared" si="185"/>
        <v>0</v>
      </c>
      <c r="R1209" s="62">
        <f t="shared" si="186"/>
        <v>0</v>
      </c>
      <c r="S1209" s="66">
        <f t="shared" si="187"/>
        <v>0</v>
      </c>
      <c r="T1209" s="7">
        <f>($I1209='Team Results'!$L$4)+0</f>
        <v>0</v>
      </c>
      <c r="U1209" s="7">
        <f t="shared" si="188"/>
        <v>0</v>
      </c>
      <c r="V1209" s="7">
        <f t="shared" si="189"/>
        <v>0</v>
      </c>
      <c r="W1209" s="66">
        <f t="shared" si="190"/>
        <v>0</v>
      </c>
    </row>
    <row r="1210" spans="1:23" ht="15">
      <c r="A1210" s="5" t="str">
        <f t="shared" si="191"/>
        <v/>
      </c>
      <c r="B1210" s="5" t="str">
        <f t="shared" si="192"/>
        <v/>
      </c>
      <c r="C1210" s="5">
        <v>30</v>
      </c>
      <c r="D1210" s="764"/>
      <c r="F1210" s="529"/>
      <c r="G1210" s="539">
        <f>IF('Form - Part 1'!$D$41="Yes",1,0)</f>
        <v>0</v>
      </c>
      <c r="H1210" s="527">
        <v>16</v>
      </c>
      <c r="I1210" s="561"/>
      <c r="J1210" s="562"/>
      <c r="K1210" s="563"/>
      <c r="L1210" s="564"/>
      <c r="M1210" s="563"/>
      <c r="N1210" s="565"/>
      <c r="O1210" s="570"/>
      <c r="P1210" s="671">
        <f t="shared" si="184"/>
        <v>0</v>
      </c>
      <c r="Q1210" s="63">
        <f t="shared" si="185"/>
        <v>0</v>
      </c>
      <c r="R1210" s="62">
        <f t="shared" si="186"/>
        <v>0</v>
      </c>
      <c r="S1210" s="66">
        <f t="shared" si="187"/>
        <v>0</v>
      </c>
      <c r="T1210" s="7">
        <f>($I1210='Team Results'!$L$4)+0</f>
        <v>0</v>
      </c>
      <c r="U1210" s="7">
        <f t="shared" si="188"/>
        <v>0</v>
      </c>
      <c r="V1210" s="7">
        <f t="shared" si="189"/>
        <v>0</v>
      </c>
      <c r="W1210" s="66">
        <f t="shared" si="190"/>
        <v>0</v>
      </c>
    </row>
    <row r="1211" spans="1:23" ht="15">
      <c r="A1211" s="5" t="str">
        <f t="shared" si="191"/>
        <v/>
      </c>
      <c r="B1211" s="5" t="str">
        <f t="shared" si="192"/>
        <v/>
      </c>
      <c r="C1211" s="5">
        <v>30</v>
      </c>
      <c r="D1211" s="764"/>
      <c r="F1211" s="529"/>
      <c r="G1211" s="539">
        <f>IF('Form - Part 1'!$D$41="Yes",1,0)</f>
        <v>0</v>
      </c>
      <c r="H1211" s="527">
        <v>17</v>
      </c>
      <c r="I1211" s="561"/>
      <c r="J1211" s="562"/>
      <c r="K1211" s="567"/>
      <c r="L1211" s="564"/>
      <c r="M1211" s="563"/>
      <c r="N1211" s="568"/>
      <c r="O1211" s="570"/>
      <c r="P1211" s="671">
        <f t="shared" si="184"/>
        <v>0</v>
      </c>
      <c r="Q1211" s="63">
        <f t="shared" si="185"/>
        <v>0</v>
      </c>
      <c r="R1211" s="62">
        <f t="shared" si="186"/>
        <v>0</v>
      </c>
      <c r="S1211" s="66">
        <f t="shared" si="187"/>
        <v>0</v>
      </c>
      <c r="T1211" s="7">
        <f>($I1211='Team Results'!$L$4)+0</f>
        <v>0</v>
      </c>
      <c r="U1211" s="7">
        <f t="shared" si="188"/>
        <v>0</v>
      </c>
      <c r="V1211" s="7">
        <f t="shared" si="189"/>
        <v>0</v>
      </c>
      <c r="W1211" s="66">
        <f t="shared" si="190"/>
        <v>0</v>
      </c>
    </row>
    <row r="1212" spans="1:23" ht="15">
      <c r="A1212" s="5" t="str">
        <f t="shared" si="191"/>
        <v/>
      </c>
      <c r="B1212" s="5" t="str">
        <f t="shared" si="192"/>
        <v/>
      </c>
      <c r="C1212" s="5">
        <v>30</v>
      </c>
      <c r="D1212" s="764"/>
      <c r="F1212" s="529"/>
      <c r="G1212" s="539">
        <f>IF('Form - Part 1'!$D$41="Yes",1,0)</f>
        <v>0</v>
      </c>
      <c r="H1212" s="527">
        <v>18</v>
      </c>
      <c r="I1212" s="561"/>
      <c r="J1212" s="562"/>
      <c r="K1212" s="567"/>
      <c r="L1212" s="564"/>
      <c r="M1212" s="563"/>
      <c r="N1212" s="568"/>
      <c r="O1212" s="570"/>
      <c r="P1212" s="671">
        <f t="shared" si="184"/>
        <v>0</v>
      </c>
      <c r="Q1212" s="63">
        <f t="shared" si="185"/>
        <v>0</v>
      </c>
      <c r="R1212" s="62">
        <f t="shared" si="186"/>
        <v>0</v>
      </c>
      <c r="S1212" s="66">
        <f t="shared" si="187"/>
        <v>0</v>
      </c>
      <c r="T1212" s="7">
        <f>($I1212='Team Results'!$L$4)+0</f>
        <v>0</v>
      </c>
      <c r="U1212" s="7">
        <f t="shared" si="188"/>
        <v>0</v>
      </c>
      <c r="V1212" s="7">
        <f t="shared" si="189"/>
        <v>0</v>
      </c>
      <c r="W1212" s="66">
        <f t="shared" si="190"/>
        <v>0</v>
      </c>
    </row>
    <row r="1213" spans="1:23" ht="15">
      <c r="A1213" s="5" t="str">
        <f t="shared" si="191"/>
        <v/>
      </c>
      <c r="B1213" s="5" t="str">
        <f t="shared" si="192"/>
        <v/>
      </c>
      <c r="C1213" s="5">
        <v>30</v>
      </c>
      <c r="D1213" s="764"/>
      <c r="F1213" s="529"/>
      <c r="G1213" s="539">
        <f>IF('Form - Part 1'!$D$41="Yes",1,0)</f>
        <v>0</v>
      </c>
      <c r="H1213" s="527">
        <v>19</v>
      </c>
      <c r="I1213" s="561"/>
      <c r="J1213" s="562"/>
      <c r="K1213" s="567"/>
      <c r="L1213" s="564"/>
      <c r="M1213" s="563"/>
      <c r="N1213" s="568"/>
      <c r="O1213" s="570"/>
      <c r="P1213" s="671">
        <f t="shared" si="184"/>
        <v>0</v>
      </c>
      <c r="Q1213" s="63">
        <f t="shared" si="185"/>
        <v>0</v>
      </c>
      <c r="R1213" s="62">
        <f t="shared" si="186"/>
        <v>0</v>
      </c>
      <c r="S1213" s="66">
        <f t="shared" si="187"/>
        <v>0</v>
      </c>
      <c r="T1213" s="7">
        <f>($I1213='Team Results'!$L$4)+0</f>
        <v>0</v>
      </c>
      <c r="U1213" s="7">
        <f t="shared" si="188"/>
        <v>0</v>
      </c>
      <c r="V1213" s="7">
        <f t="shared" si="189"/>
        <v>0</v>
      </c>
      <c r="W1213" s="66">
        <f t="shared" si="190"/>
        <v>0</v>
      </c>
    </row>
    <row r="1214" spans="1:23" ht="15">
      <c r="A1214" s="5" t="str">
        <f t="shared" si="191"/>
        <v/>
      </c>
      <c r="B1214" s="5" t="str">
        <f t="shared" si="192"/>
        <v/>
      </c>
      <c r="C1214" s="5">
        <v>30</v>
      </c>
      <c r="D1214" s="764"/>
      <c r="F1214" s="529"/>
      <c r="G1214" s="539">
        <f>IF('Form - Part 1'!$D$41="Yes",1,0)</f>
        <v>0</v>
      </c>
      <c r="H1214" s="527">
        <v>20</v>
      </c>
      <c r="I1214" s="561"/>
      <c r="J1214" s="562"/>
      <c r="K1214" s="567"/>
      <c r="L1214" s="564"/>
      <c r="M1214" s="563"/>
      <c r="N1214" s="568"/>
      <c r="O1214" s="570"/>
      <c r="P1214" s="671">
        <f t="shared" si="184"/>
        <v>0</v>
      </c>
      <c r="Q1214" s="63">
        <f t="shared" si="185"/>
        <v>0</v>
      </c>
      <c r="R1214" s="62">
        <f t="shared" si="186"/>
        <v>0</v>
      </c>
      <c r="S1214" s="66">
        <f t="shared" si="187"/>
        <v>0</v>
      </c>
      <c r="T1214" s="7">
        <f>($I1214='Team Results'!$L$4)+0</f>
        <v>0</v>
      </c>
      <c r="U1214" s="7">
        <f t="shared" si="188"/>
        <v>0</v>
      </c>
      <c r="V1214" s="7">
        <f t="shared" si="189"/>
        <v>0</v>
      </c>
      <c r="W1214" s="66">
        <f t="shared" si="190"/>
        <v>0</v>
      </c>
    </row>
    <row r="1215" spans="1:23" ht="15">
      <c r="A1215" s="5" t="str">
        <f t="shared" si="191"/>
        <v/>
      </c>
      <c r="B1215" s="5" t="str">
        <f t="shared" si="192"/>
        <v/>
      </c>
      <c r="C1215" s="5">
        <v>30</v>
      </c>
      <c r="D1215" s="764"/>
      <c r="F1215" s="529"/>
      <c r="G1215" s="539">
        <f>IF('Form - Part 1'!$D$41="Yes",1,0)</f>
        <v>0</v>
      </c>
      <c r="H1215" s="527">
        <v>21</v>
      </c>
      <c r="I1215" s="561"/>
      <c r="J1215" s="562"/>
      <c r="K1215" s="567"/>
      <c r="L1215" s="564"/>
      <c r="M1215" s="563"/>
      <c r="N1215" s="568"/>
      <c r="O1215" s="570"/>
      <c r="P1215" s="671">
        <f t="shared" si="184"/>
        <v>0</v>
      </c>
      <c r="Q1215" s="63">
        <f t="shared" si="185"/>
        <v>0</v>
      </c>
      <c r="R1215" s="62">
        <f t="shared" si="186"/>
        <v>0</v>
      </c>
      <c r="S1215" s="66">
        <f t="shared" si="187"/>
        <v>0</v>
      </c>
      <c r="T1215" s="7">
        <f>($I1215='Team Results'!$L$4)+0</f>
        <v>0</v>
      </c>
      <c r="U1215" s="7">
        <f t="shared" si="188"/>
        <v>0</v>
      </c>
      <c r="V1215" s="7">
        <f t="shared" si="189"/>
        <v>0</v>
      </c>
      <c r="W1215" s="66">
        <f t="shared" si="190"/>
        <v>0</v>
      </c>
    </row>
    <row r="1216" spans="1:23" ht="15">
      <c r="A1216" s="5" t="str">
        <f t="shared" si="191"/>
        <v/>
      </c>
      <c r="B1216" s="5" t="str">
        <f t="shared" si="192"/>
        <v/>
      </c>
      <c r="C1216" s="5">
        <v>30</v>
      </c>
      <c r="D1216" s="764"/>
      <c r="F1216" s="529"/>
      <c r="G1216" s="539">
        <f>IF('Form - Part 1'!$D$41="Yes",1,0)</f>
        <v>0</v>
      </c>
      <c r="H1216" s="527">
        <v>22</v>
      </c>
      <c r="I1216" s="561"/>
      <c r="J1216" s="562"/>
      <c r="K1216" s="567"/>
      <c r="L1216" s="564"/>
      <c r="M1216" s="563"/>
      <c r="N1216" s="568"/>
      <c r="O1216" s="570"/>
      <c r="P1216" s="671">
        <f t="shared" si="184"/>
        <v>0</v>
      </c>
      <c r="Q1216" s="63">
        <f t="shared" si="185"/>
        <v>0</v>
      </c>
      <c r="R1216" s="62">
        <f t="shared" si="186"/>
        <v>0</v>
      </c>
      <c r="S1216" s="66">
        <f t="shared" si="187"/>
        <v>0</v>
      </c>
      <c r="T1216" s="7">
        <f>($I1216='Team Results'!$L$4)+0</f>
        <v>0</v>
      </c>
      <c r="U1216" s="7">
        <f t="shared" si="188"/>
        <v>0</v>
      </c>
      <c r="V1216" s="7">
        <f t="shared" si="189"/>
        <v>0</v>
      </c>
      <c r="W1216" s="66">
        <f t="shared" si="190"/>
        <v>0</v>
      </c>
    </row>
    <row r="1217" spans="1:23" ht="15">
      <c r="A1217" s="5" t="str">
        <f t="shared" si="191"/>
        <v/>
      </c>
      <c r="B1217" s="5" t="str">
        <f t="shared" si="192"/>
        <v/>
      </c>
      <c r="C1217" s="5">
        <v>30</v>
      </c>
      <c r="D1217" s="764"/>
      <c r="F1217" s="529"/>
      <c r="G1217" s="539">
        <f>IF('Form - Part 1'!$D$41="Yes",1,0)</f>
        <v>0</v>
      </c>
      <c r="H1217" s="527">
        <v>23</v>
      </c>
      <c r="I1217" s="561"/>
      <c r="J1217" s="562"/>
      <c r="K1217" s="567"/>
      <c r="L1217" s="564"/>
      <c r="M1217" s="563"/>
      <c r="N1217" s="568"/>
      <c r="O1217" s="570"/>
      <c r="P1217" s="671">
        <f t="shared" si="184"/>
        <v>0</v>
      </c>
      <c r="Q1217" s="63">
        <f t="shared" si="185"/>
        <v>0</v>
      </c>
      <c r="R1217" s="62">
        <f t="shared" si="186"/>
        <v>0</v>
      </c>
      <c r="S1217" s="66">
        <f t="shared" si="187"/>
        <v>0</v>
      </c>
      <c r="T1217" s="7">
        <f>($I1217='Team Results'!$L$4)+0</f>
        <v>0</v>
      </c>
      <c r="U1217" s="7">
        <f t="shared" si="188"/>
        <v>0</v>
      </c>
      <c r="V1217" s="7">
        <f t="shared" si="189"/>
        <v>0</v>
      </c>
      <c r="W1217" s="66">
        <f t="shared" si="190"/>
        <v>0</v>
      </c>
    </row>
    <row r="1218" spans="1:23" ht="15">
      <c r="A1218" s="5" t="str">
        <f t="shared" si="191"/>
        <v/>
      </c>
      <c r="B1218" s="5" t="str">
        <f t="shared" si="192"/>
        <v/>
      </c>
      <c r="C1218" s="5">
        <v>30</v>
      </c>
      <c r="D1218" s="764"/>
      <c r="F1218" s="529"/>
      <c r="G1218" s="539">
        <f>IF('Form - Part 1'!$D$41="Yes",1,0)</f>
        <v>0</v>
      </c>
      <c r="H1218" s="527">
        <v>24</v>
      </c>
      <c r="I1218" s="561"/>
      <c r="J1218" s="562"/>
      <c r="K1218" s="567"/>
      <c r="L1218" s="564"/>
      <c r="M1218" s="563"/>
      <c r="N1218" s="568"/>
      <c r="O1218" s="570"/>
      <c r="P1218" s="671">
        <f t="shared" si="184"/>
        <v>0</v>
      </c>
      <c r="Q1218" s="63">
        <f t="shared" si="185"/>
        <v>0</v>
      </c>
      <c r="R1218" s="62">
        <f t="shared" si="186"/>
        <v>0</v>
      </c>
      <c r="S1218" s="66">
        <f t="shared" si="187"/>
        <v>0</v>
      </c>
      <c r="T1218" s="7">
        <f>($I1218='Team Results'!$L$4)+0</f>
        <v>0</v>
      </c>
      <c r="U1218" s="7">
        <f t="shared" si="188"/>
        <v>0</v>
      </c>
      <c r="V1218" s="7">
        <f t="shared" si="189"/>
        <v>0</v>
      </c>
      <c r="W1218" s="66">
        <f t="shared" si="190"/>
        <v>0</v>
      </c>
    </row>
    <row r="1219" spans="1:23" ht="15">
      <c r="A1219" s="5" t="str">
        <f t="shared" si="191"/>
        <v/>
      </c>
      <c r="B1219" s="5" t="str">
        <f t="shared" si="192"/>
        <v/>
      </c>
      <c r="C1219" s="5">
        <v>30</v>
      </c>
      <c r="D1219" s="764"/>
      <c r="F1219" s="529"/>
      <c r="G1219" s="539">
        <f>IF('Form - Part 1'!$D$41="Yes",1,0)</f>
        <v>0</v>
      </c>
      <c r="H1219" s="527">
        <v>25</v>
      </c>
      <c r="I1219" s="561"/>
      <c r="J1219" s="562"/>
      <c r="K1219" s="567"/>
      <c r="L1219" s="564"/>
      <c r="M1219" s="563"/>
      <c r="N1219" s="568"/>
      <c r="O1219" s="570"/>
      <c r="P1219" s="671">
        <f t="shared" si="184"/>
        <v>0</v>
      </c>
      <c r="Q1219" s="63">
        <f t="shared" si="185"/>
        <v>0</v>
      </c>
      <c r="R1219" s="62">
        <f t="shared" si="186"/>
        <v>0</v>
      </c>
      <c r="S1219" s="66">
        <f t="shared" si="187"/>
        <v>0</v>
      </c>
      <c r="T1219" s="7">
        <f>($I1219='Team Results'!$L$4)+0</f>
        <v>0</v>
      </c>
      <c r="U1219" s="7">
        <f t="shared" si="188"/>
        <v>0</v>
      </c>
      <c r="V1219" s="7">
        <f t="shared" si="189"/>
        <v>0</v>
      </c>
      <c r="W1219" s="66">
        <f t="shared" si="190"/>
        <v>0</v>
      </c>
    </row>
    <row r="1220" spans="1:23" ht="15">
      <c r="A1220" s="5" t="str">
        <f t="shared" si="191"/>
        <v/>
      </c>
      <c r="B1220" s="5" t="str">
        <f t="shared" si="192"/>
        <v/>
      </c>
      <c r="C1220" s="5">
        <v>30</v>
      </c>
      <c r="D1220" s="764"/>
      <c r="F1220" s="529"/>
      <c r="G1220" s="539">
        <f>IF('Form - Part 1'!$D$41="Yes",1,0)</f>
        <v>0</v>
      </c>
      <c r="H1220" s="527">
        <v>26</v>
      </c>
      <c r="I1220" s="561"/>
      <c r="J1220" s="562"/>
      <c r="K1220" s="563"/>
      <c r="L1220" s="564"/>
      <c r="M1220" s="563"/>
      <c r="N1220" s="565"/>
      <c r="O1220" s="570"/>
      <c r="P1220" s="671">
        <f t="shared" si="184"/>
        <v>0</v>
      </c>
      <c r="Q1220" s="63">
        <f t="shared" si="185"/>
        <v>0</v>
      </c>
      <c r="R1220" s="62">
        <f t="shared" si="186"/>
        <v>0</v>
      </c>
      <c r="S1220" s="66">
        <f t="shared" si="187"/>
        <v>0</v>
      </c>
      <c r="T1220" s="7">
        <f>($I1220='Team Results'!$L$4)+0</f>
        <v>0</v>
      </c>
      <c r="U1220" s="7">
        <f t="shared" si="188"/>
        <v>0</v>
      </c>
      <c r="V1220" s="7">
        <f t="shared" si="189"/>
        <v>0</v>
      </c>
      <c r="W1220" s="66">
        <f t="shared" si="190"/>
        <v>0</v>
      </c>
    </row>
    <row r="1221" spans="1:23" ht="15">
      <c r="A1221" s="5" t="str">
        <f t="shared" si="191"/>
        <v/>
      </c>
      <c r="B1221" s="5" t="str">
        <f t="shared" si="192"/>
        <v/>
      </c>
      <c r="C1221" s="5">
        <v>30</v>
      </c>
      <c r="D1221" s="764"/>
      <c r="F1221" s="529"/>
      <c r="G1221" s="539">
        <f>IF('Form - Part 1'!$D$41="Yes",1,0)</f>
        <v>0</v>
      </c>
      <c r="H1221" s="527">
        <v>27</v>
      </c>
      <c r="I1221" s="561"/>
      <c r="J1221" s="562"/>
      <c r="K1221" s="563"/>
      <c r="L1221" s="564"/>
      <c r="M1221" s="563"/>
      <c r="N1221" s="565"/>
      <c r="O1221" s="570"/>
      <c r="P1221" s="671">
        <f t="shared" si="184"/>
        <v>0</v>
      </c>
      <c r="Q1221" s="63">
        <f t="shared" si="185"/>
        <v>0</v>
      </c>
      <c r="R1221" s="62">
        <f t="shared" si="186"/>
        <v>0</v>
      </c>
      <c r="S1221" s="66">
        <f t="shared" si="187"/>
        <v>0</v>
      </c>
      <c r="T1221" s="7">
        <f>($I1221='Team Results'!$L$4)+0</f>
        <v>0</v>
      </c>
      <c r="U1221" s="7">
        <f t="shared" si="188"/>
        <v>0</v>
      </c>
      <c r="V1221" s="7">
        <f t="shared" si="189"/>
        <v>0</v>
      </c>
      <c r="W1221" s="66">
        <f t="shared" si="190"/>
        <v>0</v>
      </c>
    </row>
    <row r="1222" spans="1:23" ht="15">
      <c r="A1222" s="5" t="str">
        <f t="shared" si="191"/>
        <v/>
      </c>
      <c r="B1222" s="5" t="str">
        <f t="shared" si="192"/>
        <v/>
      </c>
      <c r="C1222" s="5">
        <v>30</v>
      </c>
      <c r="D1222" s="764"/>
      <c r="F1222" s="529"/>
      <c r="G1222" s="539">
        <f>IF('Form - Part 1'!$D$41="Yes",1,0)</f>
        <v>0</v>
      </c>
      <c r="H1222" s="527">
        <v>28</v>
      </c>
      <c r="I1222" s="561"/>
      <c r="J1222" s="562"/>
      <c r="K1222" s="563"/>
      <c r="L1222" s="564"/>
      <c r="M1222" s="563"/>
      <c r="N1222" s="565"/>
      <c r="O1222" s="570"/>
      <c r="P1222" s="671">
        <f t="shared" si="184"/>
        <v>0</v>
      </c>
      <c r="Q1222" s="63">
        <f t="shared" si="185"/>
        <v>0</v>
      </c>
      <c r="R1222" s="62">
        <f t="shared" si="186"/>
        <v>0</v>
      </c>
      <c r="S1222" s="66">
        <f t="shared" si="187"/>
        <v>0</v>
      </c>
      <c r="T1222" s="7">
        <f>($I1222='Team Results'!$L$4)+0</f>
        <v>0</v>
      </c>
      <c r="U1222" s="7">
        <f t="shared" si="188"/>
        <v>0</v>
      </c>
      <c r="V1222" s="7">
        <f t="shared" si="189"/>
        <v>0</v>
      </c>
      <c r="W1222" s="66">
        <f t="shared" si="190"/>
        <v>0</v>
      </c>
    </row>
    <row r="1223" spans="1:23" ht="15">
      <c r="A1223" s="5" t="str">
        <f t="shared" si="191"/>
        <v/>
      </c>
      <c r="B1223" s="5" t="str">
        <f t="shared" si="192"/>
        <v/>
      </c>
      <c r="C1223" s="5">
        <v>30</v>
      </c>
      <c r="D1223" s="764"/>
      <c r="F1223" s="529"/>
      <c r="G1223" s="539">
        <f>IF('Form - Part 1'!$D$41="Yes",1,0)</f>
        <v>0</v>
      </c>
      <c r="H1223" s="527">
        <v>29</v>
      </c>
      <c r="I1223" s="561"/>
      <c r="J1223" s="562"/>
      <c r="K1223" s="563"/>
      <c r="L1223" s="564"/>
      <c r="M1223" s="563"/>
      <c r="N1223" s="565"/>
      <c r="O1223" s="570"/>
      <c r="P1223" s="671">
        <f t="shared" ref="P1223:P1286" si="193">COUNTA(J1223:N1223)</f>
        <v>0</v>
      </c>
      <c r="Q1223" s="63">
        <f t="shared" ref="Q1223:Q1286" si="194">COUNTIF(J1223:N1223,"Yes")</f>
        <v>0</v>
      </c>
      <c r="R1223" s="62">
        <f t="shared" ref="R1223:R1286" si="195">IF(Q1223 =5, 1,0)</f>
        <v>0</v>
      </c>
      <c r="S1223" s="66">
        <f t="shared" ref="S1223:S1286" si="196">IF(G1223+P1223&gt;1,1,0)</f>
        <v>0</v>
      </c>
      <c r="T1223" s="7">
        <f>($I1223='Team Results'!$L$4)+0</f>
        <v>0</v>
      </c>
      <c r="U1223" s="7">
        <f t="shared" ref="U1223:U1286" si="197">IF(T1223=1,Q1223,0)</f>
        <v>0</v>
      </c>
      <c r="V1223" s="7">
        <f t="shared" ref="V1223:V1286" si="198">IF(T1223=1,R1223,0)</f>
        <v>0</v>
      </c>
      <c r="W1223" s="66">
        <f t="shared" ref="W1223:W1286" si="199">IF(T1223=1,S1223,0)</f>
        <v>0</v>
      </c>
    </row>
    <row r="1224" spans="1:23" ht="15">
      <c r="A1224" s="5" t="str">
        <f t="shared" si="191"/>
        <v/>
      </c>
      <c r="B1224" s="5" t="str">
        <f t="shared" si="192"/>
        <v/>
      </c>
      <c r="C1224" s="5">
        <v>30</v>
      </c>
      <c r="D1224" s="764"/>
      <c r="F1224" s="529"/>
      <c r="G1224" s="539">
        <f>IF('Form - Part 1'!$D$41="Yes",1,0)</f>
        <v>0</v>
      </c>
      <c r="H1224" s="527">
        <v>30</v>
      </c>
      <c r="I1224" s="561"/>
      <c r="J1224" s="562"/>
      <c r="K1224" s="567"/>
      <c r="L1224" s="564"/>
      <c r="M1224" s="563"/>
      <c r="N1224" s="568"/>
      <c r="O1224" s="570"/>
      <c r="P1224" s="671">
        <f t="shared" si="193"/>
        <v>0</v>
      </c>
      <c r="Q1224" s="63">
        <f t="shared" si="194"/>
        <v>0</v>
      </c>
      <c r="R1224" s="62">
        <f t="shared" si="195"/>
        <v>0</v>
      </c>
      <c r="S1224" s="66">
        <f t="shared" si="196"/>
        <v>0</v>
      </c>
      <c r="T1224" s="7">
        <f>($I1224='Team Results'!$L$4)+0</f>
        <v>0</v>
      </c>
      <c r="U1224" s="7">
        <f t="shared" si="197"/>
        <v>0</v>
      </c>
      <c r="V1224" s="7">
        <f t="shared" si="198"/>
        <v>0</v>
      </c>
      <c r="W1224" s="66">
        <f t="shared" si="199"/>
        <v>0</v>
      </c>
    </row>
    <row r="1225" spans="1:23" ht="15">
      <c r="A1225" s="5" t="str">
        <f t="shared" si="191"/>
        <v/>
      </c>
      <c r="B1225" s="5" t="str">
        <f t="shared" si="192"/>
        <v/>
      </c>
      <c r="C1225" s="5">
        <v>30</v>
      </c>
      <c r="D1225" s="764"/>
      <c r="F1225" s="529"/>
      <c r="G1225" s="539">
        <f>IF('Form - Part 1'!$D$41="Yes",1,0)</f>
        <v>0</v>
      </c>
      <c r="H1225" s="527">
        <v>31</v>
      </c>
      <c r="I1225" s="561"/>
      <c r="J1225" s="562"/>
      <c r="K1225" s="567"/>
      <c r="L1225" s="564"/>
      <c r="M1225" s="563"/>
      <c r="N1225" s="568"/>
      <c r="O1225" s="570"/>
      <c r="P1225" s="671">
        <f t="shared" si="193"/>
        <v>0</v>
      </c>
      <c r="Q1225" s="63">
        <f t="shared" si="194"/>
        <v>0</v>
      </c>
      <c r="R1225" s="62">
        <f t="shared" si="195"/>
        <v>0</v>
      </c>
      <c r="S1225" s="66">
        <f t="shared" si="196"/>
        <v>0</v>
      </c>
      <c r="T1225" s="7">
        <f>($I1225='Team Results'!$L$4)+0</f>
        <v>0</v>
      </c>
      <c r="U1225" s="7">
        <f t="shared" si="197"/>
        <v>0</v>
      </c>
      <c r="V1225" s="7">
        <f t="shared" si="198"/>
        <v>0</v>
      </c>
      <c r="W1225" s="66">
        <f t="shared" si="199"/>
        <v>0</v>
      </c>
    </row>
    <row r="1226" spans="1:23" ht="15">
      <c r="A1226" s="5" t="str">
        <f t="shared" si="191"/>
        <v/>
      </c>
      <c r="B1226" s="5" t="str">
        <f t="shared" si="192"/>
        <v/>
      </c>
      <c r="C1226" s="5">
        <v>30</v>
      </c>
      <c r="D1226" s="764"/>
      <c r="F1226" s="529"/>
      <c r="G1226" s="539">
        <f>IF('Form - Part 1'!$D$41="Yes",1,0)</f>
        <v>0</v>
      </c>
      <c r="H1226" s="527">
        <v>32</v>
      </c>
      <c r="I1226" s="561"/>
      <c r="J1226" s="562"/>
      <c r="K1226" s="567"/>
      <c r="L1226" s="564"/>
      <c r="M1226" s="563"/>
      <c r="N1226" s="568"/>
      <c r="O1226" s="570"/>
      <c r="P1226" s="671">
        <f t="shared" si="193"/>
        <v>0</v>
      </c>
      <c r="Q1226" s="63">
        <f t="shared" si="194"/>
        <v>0</v>
      </c>
      <c r="R1226" s="62">
        <f t="shared" si="195"/>
        <v>0</v>
      </c>
      <c r="S1226" s="66">
        <f t="shared" si="196"/>
        <v>0</v>
      </c>
      <c r="T1226" s="7">
        <f>($I1226='Team Results'!$L$4)+0</f>
        <v>0</v>
      </c>
      <c r="U1226" s="7">
        <f t="shared" si="197"/>
        <v>0</v>
      </c>
      <c r="V1226" s="7">
        <f t="shared" si="198"/>
        <v>0</v>
      </c>
      <c r="W1226" s="66">
        <f t="shared" si="199"/>
        <v>0</v>
      </c>
    </row>
    <row r="1227" spans="1:23" ht="15">
      <c r="A1227" s="5" t="str">
        <f t="shared" si="191"/>
        <v/>
      </c>
      <c r="B1227" s="5" t="str">
        <f t="shared" si="192"/>
        <v/>
      </c>
      <c r="C1227" s="5">
        <v>30</v>
      </c>
      <c r="D1227" s="764"/>
      <c r="F1227" s="529"/>
      <c r="G1227" s="539">
        <f>IF('Form - Part 1'!$D$41="Yes",1,0)</f>
        <v>0</v>
      </c>
      <c r="H1227" s="527">
        <v>33</v>
      </c>
      <c r="I1227" s="561"/>
      <c r="J1227" s="562"/>
      <c r="K1227" s="567"/>
      <c r="L1227" s="564"/>
      <c r="M1227" s="563"/>
      <c r="N1227" s="568"/>
      <c r="O1227" s="570"/>
      <c r="P1227" s="671">
        <f t="shared" si="193"/>
        <v>0</v>
      </c>
      <c r="Q1227" s="63">
        <f t="shared" si="194"/>
        <v>0</v>
      </c>
      <c r="R1227" s="62">
        <f t="shared" si="195"/>
        <v>0</v>
      </c>
      <c r="S1227" s="66">
        <f t="shared" si="196"/>
        <v>0</v>
      </c>
      <c r="T1227" s="7">
        <f>($I1227='Team Results'!$L$4)+0</f>
        <v>0</v>
      </c>
      <c r="U1227" s="7">
        <f t="shared" si="197"/>
        <v>0</v>
      </c>
      <c r="V1227" s="7">
        <f t="shared" si="198"/>
        <v>0</v>
      </c>
      <c r="W1227" s="66">
        <f t="shared" si="199"/>
        <v>0</v>
      </c>
    </row>
    <row r="1228" spans="1:23" ht="15">
      <c r="A1228" s="5" t="str">
        <f t="shared" si="191"/>
        <v/>
      </c>
      <c r="B1228" s="5" t="str">
        <f t="shared" si="192"/>
        <v/>
      </c>
      <c r="C1228" s="5">
        <v>30</v>
      </c>
      <c r="D1228" s="764"/>
      <c r="F1228" s="529"/>
      <c r="G1228" s="539">
        <f>IF('Form - Part 1'!$D$41="Yes",1,0)</f>
        <v>0</v>
      </c>
      <c r="H1228" s="527">
        <v>34</v>
      </c>
      <c r="I1228" s="561"/>
      <c r="J1228" s="562"/>
      <c r="K1228" s="567"/>
      <c r="L1228" s="564"/>
      <c r="M1228" s="563"/>
      <c r="N1228" s="568"/>
      <c r="O1228" s="570"/>
      <c r="P1228" s="671">
        <f t="shared" si="193"/>
        <v>0</v>
      </c>
      <c r="Q1228" s="63">
        <f t="shared" si="194"/>
        <v>0</v>
      </c>
      <c r="R1228" s="62">
        <f t="shared" si="195"/>
        <v>0</v>
      </c>
      <c r="S1228" s="66">
        <f t="shared" si="196"/>
        <v>0</v>
      </c>
      <c r="T1228" s="7">
        <f>($I1228='Team Results'!$L$4)+0</f>
        <v>0</v>
      </c>
      <c r="U1228" s="7">
        <f t="shared" si="197"/>
        <v>0</v>
      </c>
      <c r="V1228" s="7">
        <f t="shared" si="198"/>
        <v>0</v>
      </c>
      <c r="W1228" s="66">
        <f t="shared" si="199"/>
        <v>0</v>
      </c>
    </row>
    <row r="1229" spans="1:23" ht="15">
      <c r="A1229" s="5" t="str">
        <f t="shared" si="191"/>
        <v/>
      </c>
      <c r="B1229" s="5" t="str">
        <f t="shared" si="192"/>
        <v/>
      </c>
      <c r="C1229" s="5">
        <v>30</v>
      </c>
      <c r="D1229" s="764"/>
      <c r="F1229" s="529"/>
      <c r="G1229" s="539">
        <f>IF('Form - Part 1'!$D$41="Yes",1,0)</f>
        <v>0</v>
      </c>
      <c r="H1229" s="527">
        <v>35</v>
      </c>
      <c r="I1229" s="561"/>
      <c r="J1229" s="562"/>
      <c r="K1229" s="567"/>
      <c r="L1229" s="564"/>
      <c r="M1229" s="563"/>
      <c r="N1229" s="568"/>
      <c r="O1229" s="570"/>
      <c r="P1229" s="671">
        <f t="shared" si="193"/>
        <v>0</v>
      </c>
      <c r="Q1229" s="63">
        <f t="shared" si="194"/>
        <v>0</v>
      </c>
      <c r="R1229" s="62">
        <f t="shared" si="195"/>
        <v>0</v>
      </c>
      <c r="S1229" s="66">
        <f t="shared" si="196"/>
        <v>0</v>
      </c>
      <c r="T1229" s="7">
        <f>($I1229='Team Results'!$L$4)+0</f>
        <v>0</v>
      </c>
      <c r="U1229" s="7">
        <f t="shared" si="197"/>
        <v>0</v>
      </c>
      <c r="V1229" s="7">
        <f t="shared" si="198"/>
        <v>0</v>
      </c>
      <c r="W1229" s="66">
        <f t="shared" si="199"/>
        <v>0</v>
      </c>
    </row>
    <row r="1230" spans="1:23" ht="15">
      <c r="A1230" s="5" t="str">
        <f t="shared" si="191"/>
        <v/>
      </c>
      <c r="B1230" s="5" t="str">
        <f t="shared" si="192"/>
        <v/>
      </c>
      <c r="C1230" s="5">
        <v>30</v>
      </c>
      <c r="D1230" s="764"/>
      <c r="F1230" s="529"/>
      <c r="G1230" s="539">
        <f>IF('Form - Part 1'!$D$41="Yes",1,0)</f>
        <v>0</v>
      </c>
      <c r="H1230" s="527">
        <v>36</v>
      </c>
      <c r="I1230" s="561"/>
      <c r="J1230" s="562"/>
      <c r="K1230" s="567"/>
      <c r="L1230" s="564"/>
      <c r="M1230" s="563"/>
      <c r="N1230" s="568"/>
      <c r="O1230" s="570"/>
      <c r="P1230" s="671">
        <f t="shared" si="193"/>
        <v>0</v>
      </c>
      <c r="Q1230" s="63">
        <f t="shared" si="194"/>
        <v>0</v>
      </c>
      <c r="R1230" s="62">
        <f t="shared" si="195"/>
        <v>0</v>
      </c>
      <c r="S1230" s="66">
        <f t="shared" si="196"/>
        <v>0</v>
      </c>
      <c r="T1230" s="7">
        <f>($I1230='Team Results'!$L$4)+0</f>
        <v>0</v>
      </c>
      <c r="U1230" s="7">
        <f t="shared" si="197"/>
        <v>0</v>
      </c>
      <c r="V1230" s="7">
        <f t="shared" si="198"/>
        <v>0</v>
      </c>
      <c r="W1230" s="66">
        <f t="shared" si="199"/>
        <v>0</v>
      </c>
    </row>
    <row r="1231" spans="1:23" ht="15">
      <c r="A1231" s="5" t="str">
        <f t="shared" si="191"/>
        <v/>
      </c>
      <c r="B1231" s="5" t="str">
        <f t="shared" si="192"/>
        <v/>
      </c>
      <c r="C1231" s="5">
        <v>30</v>
      </c>
      <c r="D1231" s="764"/>
      <c r="F1231" s="529"/>
      <c r="G1231" s="539">
        <f>IF('Form - Part 1'!$D$41="Yes",1,0)</f>
        <v>0</v>
      </c>
      <c r="H1231" s="527">
        <v>37</v>
      </c>
      <c r="I1231" s="561"/>
      <c r="J1231" s="562"/>
      <c r="K1231" s="567"/>
      <c r="L1231" s="564"/>
      <c r="M1231" s="563"/>
      <c r="N1231" s="568"/>
      <c r="O1231" s="570"/>
      <c r="P1231" s="671">
        <f t="shared" si="193"/>
        <v>0</v>
      </c>
      <c r="Q1231" s="63">
        <f t="shared" si="194"/>
        <v>0</v>
      </c>
      <c r="R1231" s="62">
        <f t="shared" si="195"/>
        <v>0</v>
      </c>
      <c r="S1231" s="66">
        <f t="shared" si="196"/>
        <v>0</v>
      </c>
      <c r="T1231" s="7">
        <f>($I1231='Team Results'!$L$4)+0</f>
        <v>0</v>
      </c>
      <c r="U1231" s="7">
        <f t="shared" si="197"/>
        <v>0</v>
      </c>
      <c r="V1231" s="7">
        <f t="shared" si="198"/>
        <v>0</v>
      </c>
      <c r="W1231" s="66">
        <f t="shared" si="199"/>
        <v>0</v>
      </c>
    </row>
    <row r="1232" spans="1:23" ht="15">
      <c r="A1232" s="5" t="str">
        <f t="shared" si="191"/>
        <v/>
      </c>
      <c r="B1232" s="5" t="str">
        <f t="shared" si="192"/>
        <v/>
      </c>
      <c r="C1232" s="5">
        <v>30</v>
      </c>
      <c r="D1232" s="764"/>
      <c r="F1232" s="529"/>
      <c r="G1232" s="539">
        <f>IF('Form - Part 1'!$D$41="Yes",1,0)</f>
        <v>0</v>
      </c>
      <c r="H1232" s="527">
        <v>38</v>
      </c>
      <c r="I1232" s="561"/>
      <c r="J1232" s="562"/>
      <c r="K1232" s="567"/>
      <c r="L1232" s="564"/>
      <c r="M1232" s="563"/>
      <c r="N1232" s="568"/>
      <c r="O1232" s="570"/>
      <c r="P1232" s="671">
        <f t="shared" si="193"/>
        <v>0</v>
      </c>
      <c r="Q1232" s="63">
        <f t="shared" si="194"/>
        <v>0</v>
      </c>
      <c r="R1232" s="62">
        <f t="shared" si="195"/>
        <v>0</v>
      </c>
      <c r="S1232" s="66">
        <f t="shared" si="196"/>
        <v>0</v>
      </c>
      <c r="T1232" s="7">
        <f>($I1232='Team Results'!$L$4)+0</f>
        <v>0</v>
      </c>
      <c r="U1232" s="7">
        <f t="shared" si="197"/>
        <v>0</v>
      </c>
      <c r="V1232" s="7">
        <f t="shared" si="198"/>
        <v>0</v>
      </c>
      <c r="W1232" s="66">
        <f t="shared" si="199"/>
        <v>0</v>
      </c>
    </row>
    <row r="1233" spans="1:52" ht="15">
      <c r="A1233" s="5" t="str">
        <f t="shared" si="191"/>
        <v/>
      </c>
      <c r="B1233" s="5" t="str">
        <f t="shared" si="192"/>
        <v/>
      </c>
      <c r="C1233" s="5">
        <v>30</v>
      </c>
      <c r="D1233" s="764"/>
      <c r="F1233" s="529"/>
      <c r="G1233" s="539">
        <f>IF('Form - Part 1'!$D$41="Yes",1,0)</f>
        <v>0</v>
      </c>
      <c r="H1233" s="527">
        <v>39</v>
      </c>
      <c r="I1233" s="561"/>
      <c r="J1233" s="562"/>
      <c r="K1233" s="563"/>
      <c r="L1233" s="564"/>
      <c r="M1233" s="563"/>
      <c r="N1233" s="565"/>
      <c r="O1233" s="570"/>
      <c r="P1233" s="671">
        <f t="shared" si="193"/>
        <v>0</v>
      </c>
      <c r="Q1233" s="63">
        <f t="shared" si="194"/>
        <v>0</v>
      </c>
      <c r="R1233" s="62">
        <f t="shared" si="195"/>
        <v>0</v>
      </c>
      <c r="S1233" s="66">
        <f t="shared" si="196"/>
        <v>0</v>
      </c>
      <c r="T1233" s="7">
        <f>($I1233='Team Results'!$L$4)+0</f>
        <v>0</v>
      </c>
      <c r="U1233" s="7">
        <f t="shared" si="197"/>
        <v>0</v>
      </c>
      <c r="V1233" s="7">
        <f t="shared" si="198"/>
        <v>0</v>
      </c>
      <c r="W1233" s="66">
        <f t="shared" si="199"/>
        <v>0</v>
      </c>
    </row>
    <row r="1234" spans="1:52" s="5" customFormat="1" ht="15">
      <c r="A1234" s="5" t="str">
        <f>IF(ISERROR(MONTH($E$1195)),"",MONTH($E$1195))</f>
        <v/>
      </c>
      <c r="B1234" s="5" t="str">
        <f>IF(ISERROR(WEEKNUM($E$1195)),"",WEEKNUM($E$1195))</f>
        <v/>
      </c>
      <c r="C1234" s="5">
        <v>30</v>
      </c>
      <c r="D1234" s="765"/>
      <c r="E1234" s="536"/>
      <c r="F1234" s="529"/>
      <c r="G1234" s="539">
        <f>IF('Form - Part 1'!$D$41="Yes",1,0)</f>
        <v>0</v>
      </c>
      <c r="H1234" s="537">
        <v>40</v>
      </c>
      <c r="I1234" s="579"/>
      <c r="J1234" s="580"/>
      <c r="K1234" s="583"/>
      <c r="L1234" s="582"/>
      <c r="M1234" s="583"/>
      <c r="N1234" s="584"/>
      <c r="O1234" s="585"/>
      <c r="P1234" s="671">
        <f t="shared" si="193"/>
        <v>0</v>
      </c>
      <c r="Q1234" s="63">
        <f t="shared" si="194"/>
        <v>0</v>
      </c>
      <c r="R1234" s="62">
        <f t="shared" si="195"/>
        <v>0</v>
      </c>
      <c r="S1234" s="66">
        <f t="shared" si="196"/>
        <v>0</v>
      </c>
      <c r="T1234" s="7">
        <f>($I1234='Team Results'!$L$4)+0</f>
        <v>0</v>
      </c>
      <c r="U1234" s="7">
        <f t="shared" si="197"/>
        <v>0</v>
      </c>
      <c r="V1234" s="7">
        <f t="shared" si="198"/>
        <v>0</v>
      </c>
      <c r="W1234" s="66">
        <f t="shared" si="199"/>
        <v>0</v>
      </c>
      <c r="X1234" s="62"/>
      <c r="Y1234" s="62"/>
      <c r="Z1234" s="62"/>
      <c r="AA1234" s="62"/>
      <c r="AB1234" s="62"/>
      <c r="AC1234" s="62"/>
      <c r="AD1234" s="62"/>
      <c r="AE1234" s="62"/>
      <c r="AF1234" s="62"/>
      <c r="AG1234" s="62"/>
      <c r="AH1234" s="62"/>
      <c r="AI1234" s="62"/>
      <c r="AJ1234" s="62"/>
      <c r="AK1234" s="62"/>
      <c r="AL1234" s="62"/>
      <c r="AM1234" s="62"/>
      <c r="AN1234" s="62"/>
      <c r="AO1234" s="62"/>
      <c r="AP1234" s="62"/>
      <c r="AQ1234" s="62"/>
      <c r="AR1234" s="62"/>
      <c r="AS1234" s="62"/>
      <c r="AT1234" s="62"/>
      <c r="AU1234" s="62"/>
      <c r="AV1234" s="62"/>
      <c r="AW1234" s="62"/>
      <c r="AX1234" s="62"/>
      <c r="AY1234" s="62"/>
      <c r="AZ1234" s="62"/>
    </row>
    <row r="1235" spans="1:52" s="241" customFormat="1">
      <c r="D1235" s="298"/>
      <c r="E1235" s="299"/>
      <c r="F1235" s="300"/>
      <c r="G1235" s="300"/>
      <c r="I1235" s="242"/>
      <c r="J1235" s="242"/>
      <c r="K1235" s="242"/>
      <c r="L1235" s="242"/>
      <c r="M1235" s="242"/>
      <c r="N1235" s="242"/>
      <c r="O1235" s="243"/>
      <c r="P1235" s="671">
        <f t="shared" si="193"/>
        <v>0</v>
      </c>
      <c r="Q1235" s="63">
        <f t="shared" si="194"/>
        <v>0</v>
      </c>
      <c r="R1235" s="62">
        <f t="shared" si="195"/>
        <v>0</v>
      </c>
      <c r="S1235" s="66">
        <f t="shared" si="196"/>
        <v>0</v>
      </c>
      <c r="T1235" s="7">
        <f>($I1235='Team Results'!$L$4)+0</f>
        <v>0</v>
      </c>
      <c r="U1235" s="7">
        <f t="shared" si="197"/>
        <v>0</v>
      </c>
      <c r="V1235" s="7">
        <f t="shared" si="198"/>
        <v>0</v>
      </c>
      <c r="W1235" s="66">
        <f t="shared" si="199"/>
        <v>0</v>
      </c>
    </row>
    <row r="1236" spans="1:52" ht="15">
      <c r="A1236" s="5" t="str">
        <f>IF(ISERROR(MONTH($E$1236)),"",MONTH($E$1236))</f>
        <v/>
      </c>
      <c r="B1236" s="5" t="str">
        <f>IF(ISERROR(WEEKNUM($E$1236)),"",WEEKNUM($E$1236))</f>
        <v/>
      </c>
      <c r="C1236" s="5">
        <v>31</v>
      </c>
      <c r="D1236" s="763">
        <v>31</v>
      </c>
      <c r="E1236" s="538" t="str">
        <f>IF(ISBLANK('Form - Part 1'!B42),"",'Form - Part 1'!B42)</f>
        <v/>
      </c>
      <c r="F1236" s="539" t="str">
        <f>IF(ISBLANK('Form - Part 1'!C42),"0",'Form - Part 1'!C42)</f>
        <v>0</v>
      </c>
      <c r="G1236" s="539">
        <f>IF('Form - Part 1'!$D$42="Yes",1,0)</f>
        <v>0</v>
      </c>
      <c r="H1236" s="527">
        <v>1</v>
      </c>
      <c r="I1236" s="561"/>
      <c r="J1236" s="562"/>
      <c r="K1236" s="563"/>
      <c r="L1236" s="564"/>
      <c r="M1236" s="563"/>
      <c r="N1236" s="565"/>
      <c r="O1236" s="570"/>
      <c r="P1236" s="671">
        <f t="shared" si="193"/>
        <v>0</v>
      </c>
      <c r="Q1236" s="63">
        <f t="shared" si="194"/>
        <v>0</v>
      </c>
      <c r="R1236" s="62">
        <f t="shared" si="195"/>
        <v>0</v>
      </c>
      <c r="S1236" s="66">
        <f t="shared" si="196"/>
        <v>0</v>
      </c>
      <c r="T1236" s="7">
        <f>($I1236='Team Results'!$L$4)+0</f>
        <v>0</v>
      </c>
      <c r="U1236" s="7">
        <f t="shared" si="197"/>
        <v>0</v>
      </c>
      <c r="V1236" s="7">
        <f t="shared" si="198"/>
        <v>0</v>
      </c>
      <c r="W1236" s="66">
        <f t="shared" si="199"/>
        <v>0</v>
      </c>
    </row>
    <row r="1237" spans="1:52" ht="15">
      <c r="A1237" s="5" t="str">
        <f t="shared" ref="A1237:A1275" si="200">IF(ISERROR(MONTH($E$1236)),"",MONTH($E$1236))</f>
        <v/>
      </c>
      <c r="B1237" s="5" t="str">
        <f t="shared" ref="B1237:B1275" si="201">IF(ISERROR(WEEKNUM($E$1236)),"",WEEKNUM($E$1236))</f>
        <v/>
      </c>
      <c r="C1237" s="5">
        <v>31</v>
      </c>
      <c r="D1237" s="764"/>
      <c r="F1237" s="529"/>
      <c r="G1237" s="539">
        <f>IF('Form - Part 1'!$D$42="Yes",1,0)</f>
        <v>0</v>
      </c>
      <c r="H1237" s="527">
        <v>2</v>
      </c>
      <c r="I1237" s="561"/>
      <c r="J1237" s="562"/>
      <c r="K1237" s="567"/>
      <c r="L1237" s="564"/>
      <c r="M1237" s="563"/>
      <c r="N1237" s="568"/>
      <c r="O1237" s="570"/>
      <c r="P1237" s="671">
        <f t="shared" si="193"/>
        <v>0</v>
      </c>
      <c r="Q1237" s="63">
        <f t="shared" si="194"/>
        <v>0</v>
      </c>
      <c r="R1237" s="62">
        <f t="shared" si="195"/>
        <v>0</v>
      </c>
      <c r="S1237" s="66">
        <f t="shared" si="196"/>
        <v>0</v>
      </c>
      <c r="T1237" s="7">
        <f>($I1237='Team Results'!$L$4)+0</f>
        <v>0</v>
      </c>
      <c r="U1237" s="7">
        <f t="shared" si="197"/>
        <v>0</v>
      </c>
      <c r="V1237" s="7">
        <f t="shared" si="198"/>
        <v>0</v>
      </c>
      <c r="W1237" s="66">
        <f t="shared" si="199"/>
        <v>0</v>
      </c>
    </row>
    <row r="1238" spans="1:52" ht="15">
      <c r="A1238" s="5" t="str">
        <f t="shared" si="200"/>
        <v/>
      </c>
      <c r="B1238" s="5" t="str">
        <f t="shared" si="201"/>
        <v/>
      </c>
      <c r="C1238" s="5">
        <v>31</v>
      </c>
      <c r="D1238" s="764"/>
      <c r="F1238" s="529"/>
      <c r="G1238" s="539">
        <f>IF('Form - Part 1'!$D$42="Yes",1,0)</f>
        <v>0</v>
      </c>
      <c r="H1238" s="527">
        <v>3</v>
      </c>
      <c r="I1238" s="561"/>
      <c r="J1238" s="562"/>
      <c r="K1238" s="567"/>
      <c r="L1238" s="564"/>
      <c r="M1238" s="563"/>
      <c r="N1238" s="568"/>
      <c r="O1238" s="570"/>
      <c r="P1238" s="671">
        <f t="shared" si="193"/>
        <v>0</v>
      </c>
      <c r="Q1238" s="63">
        <f t="shared" si="194"/>
        <v>0</v>
      </c>
      <c r="R1238" s="62">
        <f t="shared" si="195"/>
        <v>0</v>
      </c>
      <c r="S1238" s="66">
        <f t="shared" si="196"/>
        <v>0</v>
      </c>
      <c r="T1238" s="7">
        <f>($I1238='Team Results'!$L$4)+0</f>
        <v>0</v>
      </c>
      <c r="U1238" s="7">
        <f t="shared" si="197"/>
        <v>0</v>
      </c>
      <c r="V1238" s="7">
        <f t="shared" si="198"/>
        <v>0</v>
      </c>
      <c r="W1238" s="66">
        <f t="shared" si="199"/>
        <v>0</v>
      </c>
    </row>
    <row r="1239" spans="1:52" ht="15">
      <c r="A1239" s="5" t="str">
        <f t="shared" si="200"/>
        <v/>
      </c>
      <c r="B1239" s="5" t="str">
        <f t="shared" si="201"/>
        <v/>
      </c>
      <c r="C1239" s="5">
        <v>31</v>
      </c>
      <c r="D1239" s="764"/>
      <c r="F1239" s="529"/>
      <c r="G1239" s="539">
        <f>IF('Form - Part 1'!$D$42="Yes",1,0)</f>
        <v>0</v>
      </c>
      <c r="H1239" s="527">
        <v>4</v>
      </c>
      <c r="I1239" s="561"/>
      <c r="J1239" s="562"/>
      <c r="K1239" s="563"/>
      <c r="L1239" s="564"/>
      <c r="M1239" s="563"/>
      <c r="N1239" s="565"/>
      <c r="O1239" s="570"/>
      <c r="P1239" s="671">
        <f t="shared" si="193"/>
        <v>0</v>
      </c>
      <c r="Q1239" s="63">
        <f t="shared" si="194"/>
        <v>0</v>
      </c>
      <c r="R1239" s="62">
        <f t="shared" si="195"/>
        <v>0</v>
      </c>
      <c r="S1239" s="66">
        <f t="shared" si="196"/>
        <v>0</v>
      </c>
      <c r="T1239" s="7">
        <f>($I1239='Team Results'!$L$4)+0</f>
        <v>0</v>
      </c>
      <c r="U1239" s="7">
        <f t="shared" si="197"/>
        <v>0</v>
      </c>
      <c r="V1239" s="7">
        <f t="shared" si="198"/>
        <v>0</v>
      </c>
      <c r="W1239" s="66">
        <f t="shared" si="199"/>
        <v>0</v>
      </c>
    </row>
    <row r="1240" spans="1:52" ht="15">
      <c r="A1240" s="5" t="str">
        <f t="shared" si="200"/>
        <v/>
      </c>
      <c r="B1240" s="5" t="str">
        <f t="shared" si="201"/>
        <v/>
      </c>
      <c r="C1240" s="5">
        <v>31</v>
      </c>
      <c r="D1240" s="764"/>
      <c r="F1240" s="529"/>
      <c r="G1240" s="539">
        <f>IF('Form - Part 1'!$D$42="Yes",1,0)</f>
        <v>0</v>
      </c>
      <c r="H1240" s="527">
        <v>5</v>
      </c>
      <c r="I1240" s="561"/>
      <c r="J1240" s="562"/>
      <c r="K1240" s="563"/>
      <c r="L1240" s="564"/>
      <c r="M1240" s="563"/>
      <c r="N1240" s="565"/>
      <c r="O1240" s="570"/>
      <c r="P1240" s="671">
        <f t="shared" si="193"/>
        <v>0</v>
      </c>
      <c r="Q1240" s="63">
        <f t="shared" si="194"/>
        <v>0</v>
      </c>
      <c r="R1240" s="62">
        <f t="shared" si="195"/>
        <v>0</v>
      </c>
      <c r="S1240" s="66">
        <f t="shared" si="196"/>
        <v>0</v>
      </c>
      <c r="T1240" s="7">
        <f>($I1240='Team Results'!$L$4)+0</f>
        <v>0</v>
      </c>
      <c r="U1240" s="7">
        <f t="shared" si="197"/>
        <v>0</v>
      </c>
      <c r="V1240" s="7">
        <f t="shared" si="198"/>
        <v>0</v>
      </c>
      <c r="W1240" s="66">
        <f t="shared" si="199"/>
        <v>0</v>
      </c>
    </row>
    <row r="1241" spans="1:52" ht="15">
      <c r="A1241" s="5" t="str">
        <f t="shared" si="200"/>
        <v/>
      </c>
      <c r="B1241" s="5" t="str">
        <f t="shared" si="201"/>
        <v/>
      </c>
      <c r="C1241" s="5">
        <v>31</v>
      </c>
      <c r="D1241" s="764"/>
      <c r="F1241" s="529"/>
      <c r="G1241" s="539">
        <f>IF('Form - Part 1'!$D$42="Yes",1,0)</f>
        <v>0</v>
      </c>
      <c r="H1241" s="527">
        <v>6</v>
      </c>
      <c r="I1241" s="561"/>
      <c r="J1241" s="562"/>
      <c r="K1241" s="563"/>
      <c r="L1241" s="564"/>
      <c r="M1241" s="563"/>
      <c r="N1241" s="565"/>
      <c r="O1241" s="570"/>
      <c r="P1241" s="671">
        <f t="shared" si="193"/>
        <v>0</v>
      </c>
      <c r="Q1241" s="63">
        <f t="shared" si="194"/>
        <v>0</v>
      </c>
      <c r="R1241" s="62">
        <f t="shared" si="195"/>
        <v>0</v>
      </c>
      <c r="S1241" s="66">
        <f t="shared" si="196"/>
        <v>0</v>
      </c>
      <c r="T1241" s="7">
        <f>($I1241='Team Results'!$L$4)+0</f>
        <v>0</v>
      </c>
      <c r="U1241" s="7">
        <f t="shared" si="197"/>
        <v>0</v>
      </c>
      <c r="V1241" s="7">
        <f t="shared" si="198"/>
        <v>0</v>
      </c>
      <c r="W1241" s="66">
        <f t="shared" si="199"/>
        <v>0</v>
      </c>
    </row>
    <row r="1242" spans="1:52" ht="15">
      <c r="A1242" s="5" t="str">
        <f t="shared" si="200"/>
        <v/>
      </c>
      <c r="B1242" s="5" t="str">
        <f t="shared" si="201"/>
        <v/>
      </c>
      <c r="C1242" s="5">
        <v>31</v>
      </c>
      <c r="D1242" s="764"/>
      <c r="F1242" s="529"/>
      <c r="G1242" s="539">
        <f>IF('Form - Part 1'!$D$42="Yes",1,0)</f>
        <v>0</v>
      </c>
      <c r="H1242" s="527">
        <v>7</v>
      </c>
      <c r="I1242" s="561"/>
      <c r="J1242" s="562"/>
      <c r="K1242" s="567"/>
      <c r="L1242" s="564"/>
      <c r="M1242" s="563"/>
      <c r="N1242" s="568"/>
      <c r="O1242" s="570"/>
      <c r="P1242" s="671">
        <f t="shared" si="193"/>
        <v>0</v>
      </c>
      <c r="Q1242" s="63">
        <f t="shared" si="194"/>
        <v>0</v>
      </c>
      <c r="R1242" s="62">
        <f t="shared" si="195"/>
        <v>0</v>
      </c>
      <c r="S1242" s="66">
        <f t="shared" si="196"/>
        <v>0</v>
      </c>
      <c r="T1242" s="7">
        <f>($I1242='Team Results'!$L$4)+0</f>
        <v>0</v>
      </c>
      <c r="U1242" s="7">
        <f t="shared" si="197"/>
        <v>0</v>
      </c>
      <c r="V1242" s="7">
        <f t="shared" si="198"/>
        <v>0</v>
      </c>
      <c r="W1242" s="66">
        <f t="shared" si="199"/>
        <v>0</v>
      </c>
    </row>
    <row r="1243" spans="1:52" ht="15">
      <c r="A1243" s="5" t="str">
        <f t="shared" si="200"/>
        <v/>
      </c>
      <c r="B1243" s="5" t="str">
        <f t="shared" si="201"/>
        <v/>
      </c>
      <c r="C1243" s="5">
        <v>31</v>
      </c>
      <c r="D1243" s="764"/>
      <c r="F1243" s="529"/>
      <c r="G1243" s="539">
        <f>IF('Form - Part 1'!$D$42="Yes",1,0)</f>
        <v>0</v>
      </c>
      <c r="H1243" s="527">
        <v>8</v>
      </c>
      <c r="I1243" s="561"/>
      <c r="J1243" s="562"/>
      <c r="K1243" s="567"/>
      <c r="L1243" s="564"/>
      <c r="M1243" s="563"/>
      <c r="N1243" s="568"/>
      <c r="O1243" s="570"/>
      <c r="P1243" s="671">
        <f t="shared" si="193"/>
        <v>0</v>
      </c>
      <c r="Q1243" s="63">
        <f t="shared" si="194"/>
        <v>0</v>
      </c>
      <c r="R1243" s="62">
        <f t="shared" si="195"/>
        <v>0</v>
      </c>
      <c r="S1243" s="66">
        <f t="shared" si="196"/>
        <v>0</v>
      </c>
      <c r="T1243" s="7">
        <f>($I1243='Team Results'!$L$4)+0</f>
        <v>0</v>
      </c>
      <c r="U1243" s="7">
        <f t="shared" si="197"/>
        <v>0</v>
      </c>
      <c r="V1243" s="7">
        <f t="shared" si="198"/>
        <v>0</v>
      </c>
      <c r="W1243" s="66">
        <f t="shared" si="199"/>
        <v>0</v>
      </c>
    </row>
    <row r="1244" spans="1:52" ht="15">
      <c r="A1244" s="5" t="str">
        <f t="shared" si="200"/>
        <v/>
      </c>
      <c r="B1244" s="5" t="str">
        <f t="shared" si="201"/>
        <v/>
      </c>
      <c r="C1244" s="5">
        <v>31</v>
      </c>
      <c r="D1244" s="764"/>
      <c r="F1244" s="529"/>
      <c r="G1244" s="539">
        <f>IF('Form - Part 1'!$D$42="Yes",1,0)</f>
        <v>0</v>
      </c>
      <c r="H1244" s="527">
        <v>9</v>
      </c>
      <c r="I1244" s="561"/>
      <c r="J1244" s="562"/>
      <c r="K1244" s="563"/>
      <c r="L1244" s="564"/>
      <c r="M1244" s="563"/>
      <c r="N1244" s="565"/>
      <c r="O1244" s="570"/>
      <c r="P1244" s="671">
        <f t="shared" si="193"/>
        <v>0</v>
      </c>
      <c r="Q1244" s="63">
        <f t="shared" si="194"/>
        <v>0</v>
      </c>
      <c r="R1244" s="62">
        <f t="shared" si="195"/>
        <v>0</v>
      </c>
      <c r="S1244" s="66">
        <f t="shared" si="196"/>
        <v>0</v>
      </c>
      <c r="T1244" s="7">
        <f>($I1244='Team Results'!$L$4)+0</f>
        <v>0</v>
      </c>
      <c r="U1244" s="7">
        <f t="shared" si="197"/>
        <v>0</v>
      </c>
      <c r="V1244" s="7">
        <f t="shared" si="198"/>
        <v>0</v>
      </c>
      <c r="W1244" s="66">
        <f t="shared" si="199"/>
        <v>0</v>
      </c>
    </row>
    <row r="1245" spans="1:52" ht="15">
      <c r="A1245" s="5" t="str">
        <f t="shared" si="200"/>
        <v/>
      </c>
      <c r="B1245" s="5" t="str">
        <f t="shared" si="201"/>
        <v/>
      </c>
      <c r="C1245" s="5">
        <v>31</v>
      </c>
      <c r="D1245" s="764"/>
      <c r="F1245" s="529"/>
      <c r="G1245" s="539">
        <f>IF('Form - Part 1'!$D$42="Yes",1,0)</f>
        <v>0</v>
      </c>
      <c r="H1245" s="527">
        <v>10</v>
      </c>
      <c r="I1245" s="561"/>
      <c r="J1245" s="562"/>
      <c r="K1245" s="567"/>
      <c r="L1245" s="564"/>
      <c r="M1245" s="563"/>
      <c r="N1245" s="568"/>
      <c r="O1245" s="570"/>
      <c r="P1245" s="671">
        <f t="shared" si="193"/>
        <v>0</v>
      </c>
      <c r="Q1245" s="63">
        <f t="shared" si="194"/>
        <v>0</v>
      </c>
      <c r="R1245" s="62">
        <f t="shared" si="195"/>
        <v>0</v>
      </c>
      <c r="S1245" s="66">
        <f t="shared" si="196"/>
        <v>0</v>
      </c>
      <c r="T1245" s="7">
        <f>($I1245='Team Results'!$L$4)+0</f>
        <v>0</v>
      </c>
      <c r="U1245" s="7">
        <f t="shared" si="197"/>
        <v>0</v>
      </c>
      <c r="V1245" s="7">
        <f t="shared" si="198"/>
        <v>0</v>
      </c>
      <c r="W1245" s="66">
        <f t="shared" si="199"/>
        <v>0</v>
      </c>
    </row>
    <row r="1246" spans="1:52" ht="15">
      <c r="A1246" s="5" t="str">
        <f t="shared" si="200"/>
        <v/>
      </c>
      <c r="B1246" s="5" t="str">
        <f t="shared" si="201"/>
        <v/>
      </c>
      <c r="C1246" s="5">
        <v>31</v>
      </c>
      <c r="D1246" s="764"/>
      <c r="F1246" s="529"/>
      <c r="G1246" s="539">
        <f>IF('Form - Part 1'!$D$42="Yes",1,0)</f>
        <v>0</v>
      </c>
      <c r="H1246" s="527">
        <v>11</v>
      </c>
      <c r="I1246" s="561"/>
      <c r="J1246" s="562"/>
      <c r="K1246" s="563"/>
      <c r="L1246" s="564"/>
      <c r="M1246" s="563"/>
      <c r="N1246" s="565"/>
      <c r="O1246" s="570"/>
      <c r="P1246" s="671">
        <f t="shared" si="193"/>
        <v>0</v>
      </c>
      <c r="Q1246" s="63">
        <f t="shared" si="194"/>
        <v>0</v>
      </c>
      <c r="R1246" s="62">
        <f t="shared" si="195"/>
        <v>0</v>
      </c>
      <c r="S1246" s="66">
        <f t="shared" si="196"/>
        <v>0</v>
      </c>
      <c r="T1246" s="7">
        <f>($I1246='Team Results'!$L$4)+0</f>
        <v>0</v>
      </c>
      <c r="U1246" s="7">
        <f t="shared" si="197"/>
        <v>0</v>
      </c>
      <c r="V1246" s="7">
        <f t="shared" si="198"/>
        <v>0</v>
      </c>
      <c r="W1246" s="66">
        <f t="shared" si="199"/>
        <v>0</v>
      </c>
    </row>
    <row r="1247" spans="1:52" ht="15">
      <c r="A1247" s="5" t="str">
        <f t="shared" si="200"/>
        <v/>
      </c>
      <c r="B1247" s="5" t="str">
        <f t="shared" si="201"/>
        <v/>
      </c>
      <c r="C1247" s="5">
        <v>31</v>
      </c>
      <c r="D1247" s="764"/>
      <c r="F1247" s="529"/>
      <c r="G1247" s="539">
        <f>IF('Form - Part 1'!$D$42="Yes",1,0)</f>
        <v>0</v>
      </c>
      <c r="H1247" s="527">
        <v>12</v>
      </c>
      <c r="I1247" s="561"/>
      <c r="J1247" s="562"/>
      <c r="K1247" s="567"/>
      <c r="L1247" s="564"/>
      <c r="M1247" s="563"/>
      <c r="N1247" s="568"/>
      <c r="O1247" s="570"/>
      <c r="P1247" s="671">
        <f t="shared" si="193"/>
        <v>0</v>
      </c>
      <c r="Q1247" s="63">
        <f t="shared" si="194"/>
        <v>0</v>
      </c>
      <c r="R1247" s="62">
        <f t="shared" si="195"/>
        <v>0</v>
      </c>
      <c r="S1247" s="66">
        <f t="shared" si="196"/>
        <v>0</v>
      </c>
      <c r="T1247" s="7">
        <f>($I1247='Team Results'!$L$4)+0</f>
        <v>0</v>
      </c>
      <c r="U1247" s="7">
        <f t="shared" si="197"/>
        <v>0</v>
      </c>
      <c r="V1247" s="7">
        <f t="shared" si="198"/>
        <v>0</v>
      </c>
      <c r="W1247" s="66">
        <f t="shared" si="199"/>
        <v>0</v>
      </c>
    </row>
    <row r="1248" spans="1:52" ht="15">
      <c r="A1248" s="5" t="str">
        <f t="shared" si="200"/>
        <v/>
      </c>
      <c r="B1248" s="5" t="str">
        <f t="shared" si="201"/>
        <v/>
      </c>
      <c r="C1248" s="5">
        <v>31</v>
      </c>
      <c r="D1248" s="764"/>
      <c r="F1248" s="529"/>
      <c r="G1248" s="539">
        <f>IF('Form - Part 1'!$D$42="Yes",1,0)</f>
        <v>0</v>
      </c>
      <c r="H1248" s="527">
        <v>13</v>
      </c>
      <c r="I1248" s="561"/>
      <c r="J1248" s="562"/>
      <c r="K1248" s="567"/>
      <c r="L1248" s="564"/>
      <c r="M1248" s="563"/>
      <c r="N1248" s="568"/>
      <c r="O1248" s="570"/>
      <c r="P1248" s="671">
        <f t="shared" si="193"/>
        <v>0</v>
      </c>
      <c r="Q1248" s="63">
        <f t="shared" si="194"/>
        <v>0</v>
      </c>
      <c r="R1248" s="62">
        <f t="shared" si="195"/>
        <v>0</v>
      </c>
      <c r="S1248" s="66">
        <f t="shared" si="196"/>
        <v>0</v>
      </c>
      <c r="T1248" s="7">
        <f>($I1248='Team Results'!$L$4)+0</f>
        <v>0</v>
      </c>
      <c r="U1248" s="7">
        <f t="shared" si="197"/>
        <v>0</v>
      </c>
      <c r="V1248" s="7">
        <f t="shared" si="198"/>
        <v>0</v>
      </c>
      <c r="W1248" s="66">
        <f t="shared" si="199"/>
        <v>0</v>
      </c>
    </row>
    <row r="1249" spans="1:23" ht="15">
      <c r="A1249" s="5" t="str">
        <f t="shared" si="200"/>
        <v/>
      </c>
      <c r="B1249" s="5" t="str">
        <f t="shared" si="201"/>
        <v/>
      </c>
      <c r="C1249" s="5">
        <v>31</v>
      </c>
      <c r="D1249" s="764"/>
      <c r="F1249" s="529"/>
      <c r="G1249" s="539">
        <f>IF('Form - Part 1'!$D$42="Yes",1,0)</f>
        <v>0</v>
      </c>
      <c r="H1249" s="527">
        <v>14</v>
      </c>
      <c r="I1249" s="561"/>
      <c r="J1249" s="562"/>
      <c r="K1249" s="563"/>
      <c r="L1249" s="564"/>
      <c r="M1249" s="563"/>
      <c r="N1249" s="565"/>
      <c r="O1249" s="570"/>
      <c r="P1249" s="671">
        <f t="shared" si="193"/>
        <v>0</v>
      </c>
      <c r="Q1249" s="63">
        <f t="shared" si="194"/>
        <v>0</v>
      </c>
      <c r="R1249" s="62">
        <f t="shared" si="195"/>
        <v>0</v>
      </c>
      <c r="S1249" s="66">
        <f t="shared" si="196"/>
        <v>0</v>
      </c>
      <c r="T1249" s="7">
        <f>($I1249='Team Results'!$L$4)+0</f>
        <v>0</v>
      </c>
      <c r="U1249" s="7">
        <f t="shared" si="197"/>
        <v>0</v>
      </c>
      <c r="V1249" s="7">
        <f t="shared" si="198"/>
        <v>0</v>
      </c>
      <c r="W1249" s="66">
        <f t="shared" si="199"/>
        <v>0</v>
      </c>
    </row>
    <row r="1250" spans="1:23" ht="15">
      <c r="A1250" s="5" t="str">
        <f t="shared" si="200"/>
        <v/>
      </c>
      <c r="B1250" s="5" t="str">
        <f t="shared" si="201"/>
        <v/>
      </c>
      <c r="C1250" s="5">
        <v>31</v>
      </c>
      <c r="D1250" s="764"/>
      <c r="F1250" s="529"/>
      <c r="G1250" s="539">
        <f>IF('Form - Part 1'!$D$42="Yes",1,0)</f>
        <v>0</v>
      </c>
      <c r="H1250" s="527">
        <v>15</v>
      </c>
      <c r="I1250" s="561"/>
      <c r="J1250" s="562"/>
      <c r="K1250" s="563"/>
      <c r="L1250" s="564"/>
      <c r="M1250" s="563"/>
      <c r="N1250" s="565"/>
      <c r="O1250" s="570"/>
      <c r="P1250" s="671">
        <f t="shared" si="193"/>
        <v>0</v>
      </c>
      <c r="Q1250" s="63">
        <f t="shared" si="194"/>
        <v>0</v>
      </c>
      <c r="R1250" s="62">
        <f t="shared" si="195"/>
        <v>0</v>
      </c>
      <c r="S1250" s="66">
        <f t="shared" si="196"/>
        <v>0</v>
      </c>
      <c r="T1250" s="7">
        <f>($I1250='Team Results'!$L$4)+0</f>
        <v>0</v>
      </c>
      <c r="U1250" s="7">
        <f t="shared" si="197"/>
        <v>0</v>
      </c>
      <c r="V1250" s="7">
        <f t="shared" si="198"/>
        <v>0</v>
      </c>
      <c r="W1250" s="66">
        <f t="shared" si="199"/>
        <v>0</v>
      </c>
    </row>
    <row r="1251" spans="1:23" ht="15">
      <c r="A1251" s="5" t="str">
        <f t="shared" si="200"/>
        <v/>
      </c>
      <c r="B1251" s="5" t="str">
        <f t="shared" si="201"/>
        <v/>
      </c>
      <c r="C1251" s="5">
        <v>31</v>
      </c>
      <c r="D1251" s="764"/>
      <c r="F1251" s="529"/>
      <c r="G1251" s="539">
        <f>IF('Form - Part 1'!$D$42="Yes",1,0)</f>
        <v>0</v>
      </c>
      <c r="H1251" s="527">
        <v>16</v>
      </c>
      <c r="I1251" s="561"/>
      <c r="J1251" s="562"/>
      <c r="K1251" s="563"/>
      <c r="L1251" s="564"/>
      <c r="M1251" s="563"/>
      <c r="N1251" s="565"/>
      <c r="O1251" s="570"/>
      <c r="P1251" s="671">
        <f t="shared" si="193"/>
        <v>0</v>
      </c>
      <c r="Q1251" s="63">
        <f t="shared" si="194"/>
        <v>0</v>
      </c>
      <c r="R1251" s="62">
        <f t="shared" si="195"/>
        <v>0</v>
      </c>
      <c r="S1251" s="66">
        <f t="shared" si="196"/>
        <v>0</v>
      </c>
      <c r="T1251" s="7">
        <f>($I1251='Team Results'!$L$4)+0</f>
        <v>0</v>
      </c>
      <c r="U1251" s="7">
        <f t="shared" si="197"/>
        <v>0</v>
      </c>
      <c r="V1251" s="7">
        <f t="shared" si="198"/>
        <v>0</v>
      </c>
      <c r="W1251" s="66">
        <f t="shared" si="199"/>
        <v>0</v>
      </c>
    </row>
    <row r="1252" spans="1:23" ht="15">
      <c r="A1252" s="5" t="str">
        <f t="shared" si="200"/>
        <v/>
      </c>
      <c r="B1252" s="5" t="str">
        <f t="shared" si="201"/>
        <v/>
      </c>
      <c r="C1252" s="5">
        <v>31</v>
      </c>
      <c r="D1252" s="764"/>
      <c r="F1252" s="529"/>
      <c r="G1252" s="539">
        <f>IF('Form - Part 1'!$D$42="Yes",1,0)</f>
        <v>0</v>
      </c>
      <c r="H1252" s="527">
        <v>17</v>
      </c>
      <c r="I1252" s="561"/>
      <c r="J1252" s="562"/>
      <c r="K1252" s="567"/>
      <c r="L1252" s="564"/>
      <c r="M1252" s="563"/>
      <c r="N1252" s="568"/>
      <c r="O1252" s="570"/>
      <c r="P1252" s="671">
        <f t="shared" si="193"/>
        <v>0</v>
      </c>
      <c r="Q1252" s="63">
        <f t="shared" si="194"/>
        <v>0</v>
      </c>
      <c r="R1252" s="62">
        <f t="shared" si="195"/>
        <v>0</v>
      </c>
      <c r="S1252" s="66">
        <f t="shared" si="196"/>
        <v>0</v>
      </c>
      <c r="T1252" s="7">
        <f>($I1252='Team Results'!$L$4)+0</f>
        <v>0</v>
      </c>
      <c r="U1252" s="7">
        <f t="shared" si="197"/>
        <v>0</v>
      </c>
      <c r="V1252" s="7">
        <f t="shared" si="198"/>
        <v>0</v>
      </c>
      <c r="W1252" s="66">
        <f t="shared" si="199"/>
        <v>0</v>
      </c>
    </row>
    <row r="1253" spans="1:23" ht="15">
      <c r="A1253" s="5" t="str">
        <f t="shared" si="200"/>
        <v/>
      </c>
      <c r="B1253" s="5" t="str">
        <f t="shared" si="201"/>
        <v/>
      </c>
      <c r="C1253" s="5">
        <v>31</v>
      </c>
      <c r="D1253" s="764"/>
      <c r="F1253" s="529"/>
      <c r="G1253" s="539">
        <f>IF('Form - Part 1'!$D$42="Yes",1,0)</f>
        <v>0</v>
      </c>
      <c r="H1253" s="527">
        <v>18</v>
      </c>
      <c r="I1253" s="561"/>
      <c r="J1253" s="562"/>
      <c r="K1253" s="567"/>
      <c r="L1253" s="564"/>
      <c r="M1253" s="563"/>
      <c r="N1253" s="568"/>
      <c r="O1253" s="570"/>
      <c r="P1253" s="671">
        <f t="shared" si="193"/>
        <v>0</v>
      </c>
      <c r="Q1253" s="63">
        <f t="shared" si="194"/>
        <v>0</v>
      </c>
      <c r="R1253" s="62">
        <f t="shared" si="195"/>
        <v>0</v>
      </c>
      <c r="S1253" s="66">
        <f t="shared" si="196"/>
        <v>0</v>
      </c>
      <c r="T1253" s="7">
        <f>($I1253='Team Results'!$L$4)+0</f>
        <v>0</v>
      </c>
      <c r="U1253" s="7">
        <f t="shared" si="197"/>
        <v>0</v>
      </c>
      <c r="V1253" s="7">
        <f t="shared" si="198"/>
        <v>0</v>
      </c>
      <c r="W1253" s="66">
        <f t="shared" si="199"/>
        <v>0</v>
      </c>
    </row>
    <row r="1254" spans="1:23" ht="15">
      <c r="A1254" s="5" t="str">
        <f t="shared" si="200"/>
        <v/>
      </c>
      <c r="B1254" s="5" t="str">
        <f t="shared" si="201"/>
        <v/>
      </c>
      <c r="C1254" s="5">
        <v>31</v>
      </c>
      <c r="D1254" s="764"/>
      <c r="F1254" s="529"/>
      <c r="G1254" s="539">
        <f>IF('Form - Part 1'!$D$42="Yes",1,0)</f>
        <v>0</v>
      </c>
      <c r="H1254" s="527">
        <v>19</v>
      </c>
      <c r="I1254" s="561"/>
      <c r="J1254" s="562"/>
      <c r="K1254" s="567"/>
      <c r="L1254" s="564"/>
      <c r="M1254" s="563"/>
      <c r="N1254" s="568"/>
      <c r="O1254" s="570"/>
      <c r="P1254" s="671">
        <f t="shared" si="193"/>
        <v>0</v>
      </c>
      <c r="Q1254" s="63">
        <f t="shared" si="194"/>
        <v>0</v>
      </c>
      <c r="R1254" s="62">
        <f t="shared" si="195"/>
        <v>0</v>
      </c>
      <c r="S1254" s="66">
        <f t="shared" si="196"/>
        <v>0</v>
      </c>
      <c r="T1254" s="7">
        <f>($I1254='Team Results'!$L$4)+0</f>
        <v>0</v>
      </c>
      <c r="U1254" s="7">
        <f t="shared" si="197"/>
        <v>0</v>
      </c>
      <c r="V1254" s="7">
        <f t="shared" si="198"/>
        <v>0</v>
      </c>
      <c r="W1254" s="66">
        <f t="shared" si="199"/>
        <v>0</v>
      </c>
    </row>
    <row r="1255" spans="1:23" ht="15">
      <c r="A1255" s="5" t="str">
        <f t="shared" si="200"/>
        <v/>
      </c>
      <c r="B1255" s="5" t="str">
        <f t="shared" si="201"/>
        <v/>
      </c>
      <c r="C1255" s="5">
        <v>31</v>
      </c>
      <c r="D1255" s="764"/>
      <c r="F1255" s="529"/>
      <c r="G1255" s="539">
        <f>IF('Form - Part 1'!$D$42="Yes",1,0)</f>
        <v>0</v>
      </c>
      <c r="H1255" s="527">
        <v>20</v>
      </c>
      <c r="I1255" s="561"/>
      <c r="J1255" s="562"/>
      <c r="K1255" s="567"/>
      <c r="L1255" s="564"/>
      <c r="M1255" s="563"/>
      <c r="N1255" s="568"/>
      <c r="O1255" s="570"/>
      <c r="P1255" s="671">
        <f t="shared" si="193"/>
        <v>0</v>
      </c>
      <c r="Q1255" s="63">
        <f t="shared" si="194"/>
        <v>0</v>
      </c>
      <c r="R1255" s="62">
        <f t="shared" si="195"/>
        <v>0</v>
      </c>
      <c r="S1255" s="66">
        <f t="shared" si="196"/>
        <v>0</v>
      </c>
      <c r="T1255" s="7">
        <f>($I1255='Team Results'!$L$4)+0</f>
        <v>0</v>
      </c>
      <c r="U1255" s="7">
        <f t="shared" si="197"/>
        <v>0</v>
      </c>
      <c r="V1255" s="7">
        <f t="shared" si="198"/>
        <v>0</v>
      </c>
      <c r="W1255" s="66">
        <f t="shared" si="199"/>
        <v>0</v>
      </c>
    </row>
    <row r="1256" spans="1:23" ht="15">
      <c r="A1256" s="5" t="str">
        <f t="shared" si="200"/>
        <v/>
      </c>
      <c r="B1256" s="5" t="str">
        <f t="shared" si="201"/>
        <v/>
      </c>
      <c r="C1256" s="5">
        <v>31</v>
      </c>
      <c r="D1256" s="764"/>
      <c r="F1256" s="529"/>
      <c r="G1256" s="539">
        <f>IF('Form - Part 1'!$D$42="Yes",1,0)</f>
        <v>0</v>
      </c>
      <c r="H1256" s="527">
        <v>21</v>
      </c>
      <c r="I1256" s="561"/>
      <c r="J1256" s="562"/>
      <c r="K1256" s="567"/>
      <c r="L1256" s="564"/>
      <c r="M1256" s="563"/>
      <c r="N1256" s="568"/>
      <c r="O1256" s="570"/>
      <c r="P1256" s="671">
        <f t="shared" si="193"/>
        <v>0</v>
      </c>
      <c r="Q1256" s="63">
        <f t="shared" si="194"/>
        <v>0</v>
      </c>
      <c r="R1256" s="62">
        <f t="shared" si="195"/>
        <v>0</v>
      </c>
      <c r="S1256" s="66">
        <f t="shared" si="196"/>
        <v>0</v>
      </c>
      <c r="T1256" s="7">
        <f>($I1256='Team Results'!$L$4)+0</f>
        <v>0</v>
      </c>
      <c r="U1256" s="7">
        <f t="shared" si="197"/>
        <v>0</v>
      </c>
      <c r="V1256" s="7">
        <f t="shared" si="198"/>
        <v>0</v>
      </c>
      <c r="W1256" s="66">
        <f t="shared" si="199"/>
        <v>0</v>
      </c>
    </row>
    <row r="1257" spans="1:23" ht="15">
      <c r="A1257" s="5" t="str">
        <f t="shared" si="200"/>
        <v/>
      </c>
      <c r="B1257" s="5" t="str">
        <f t="shared" si="201"/>
        <v/>
      </c>
      <c r="C1257" s="5">
        <v>31</v>
      </c>
      <c r="D1257" s="764"/>
      <c r="F1257" s="529"/>
      <c r="G1257" s="539">
        <f>IF('Form - Part 1'!$D$42="Yes",1,0)</f>
        <v>0</v>
      </c>
      <c r="H1257" s="527">
        <v>22</v>
      </c>
      <c r="I1257" s="561"/>
      <c r="J1257" s="562"/>
      <c r="K1257" s="567"/>
      <c r="L1257" s="564"/>
      <c r="M1257" s="563"/>
      <c r="N1257" s="568"/>
      <c r="O1257" s="570"/>
      <c r="P1257" s="671">
        <f t="shared" si="193"/>
        <v>0</v>
      </c>
      <c r="Q1257" s="63">
        <f t="shared" si="194"/>
        <v>0</v>
      </c>
      <c r="R1257" s="62">
        <f t="shared" si="195"/>
        <v>0</v>
      </c>
      <c r="S1257" s="66">
        <f t="shared" si="196"/>
        <v>0</v>
      </c>
      <c r="T1257" s="7">
        <f>($I1257='Team Results'!$L$4)+0</f>
        <v>0</v>
      </c>
      <c r="U1257" s="7">
        <f t="shared" si="197"/>
        <v>0</v>
      </c>
      <c r="V1257" s="7">
        <f t="shared" si="198"/>
        <v>0</v>
      </c>
      <c r="W1257" s="66">
        <f t="shared" si="199"/>
        <v>0</v>
      </c>
    </row>
    <row r="1258" spans="1:23" ht="15">
      <c r="A1258" s="5" t="str">
        <f t="shared" si="200"/>
        <v/>
      </c>
      <c r="B1258" s="5" t="str">
        <f t="shared" si="201"/>
        <v/>
      </c>
      <c r="C1258" s="5">
        <v>31</v>
      </c>
      <c r="D1258" s="764"/>
      <c r="F1258" s="529"/>
      <c r="G1258" s="539">
        <f>IF('Form - Part 1'!$D$42="Yes",1,0)</f>
        <v>0</v>
      </c>
      <c r="H1258" s="527">
        <v>23</v>
      </c>
      <c r="I1258" s="561"/>
      <c r="J1258" s="562"/>
      <c r="K1258" s="567"/>
      <c r="L1258" s="564"/>
      <c r="M1258" s="563"/>
      <c r="N1258" s="568"/>
      <c r="O1258" s="570"/>
      <c r="P1258" s="671">
        <f t="shared" si="193"/>
        <v>0</v>
      </c>
      <c r="Q1258" s="63">
        <f t="shared" si="194"/>
        <v>0</v>
      </c>
      <c r="R1258" s="62">
        <f t="shared" si="195"/>
        <v>0</v>
      </c>
      <c r="S1258" s="66">
        <f t="shared" si="196"/>
        <v>0</v>
      </c>
      <c r="T1258" s="7">
        <f>($I1258='Team Results'!$L$4)+0</f>
        <v>0</v>
      </c>
      <c r="U1258" s="7">
        <f t="shared" si="197"/>
        <v>0</v>
      </c>
      <c r="V1258" s="7">
        <f t="shared" si="198"/>
        <v>0</v>
      </c>
      <c r="W1258" s="66">
        <f t="shared" si="199"/>
        <v>0</v>
      </c>
    </row>
    <row r="1259" spans="1:23" ht="15">
      <c r="A1259" s="5" t="str">
        <f t="shared" si="200"/>
        <v/>
      </c>
      <c r="B1259" s="5" t="str">
        <f t="shared" si="201"/>
        <v/>
      </c>
      <c r="C1259" s="5">
        <v>31</v>
      </c>
      <c r="D1259" s="764"/>
      <c r="F1259" s="529"/>
      <c r="G1259" s="539">
        <f>IF('Form - Part 1'!$D$42="Yes",1,0)</f>
        <v>0</v>
      </c>
      <c r="H1259" s="527">
        <v>24</v>
      </c>
      <c r="I1259" s="561"/>
      <c r="J1259" s="562"/>
      <c r="K1259" s="567"/>
      <c r="L1259" s="564"/>
      <c r="M1259" s="563"/>
      <c r="N1259" s="568"/>
      <c r="O1259" s="570"/>
      <c r="P1259" s="671">
        <f t="shared" si="193"/>
        <v>0</v>
      </c>
      <c r="Q1259" s="63">
        <f t="shared" si="194"/>
        <v>0</v>
      </c>
      <c r="R1259" s="62">
        <f t="shared" si="195"/>
        <v>0</v>
      </c>
      <c r="S1259" s="66">
        <f t="shared" si="196"/>
        <v>0</v>
      </c>
      <c r="T1259" s="7">
        <f>($I1259='Team Results'!$L$4)+0</f>
        <v>0</v>
      </c>
      <c r="U1259" s="7">
        <f t="shared" si="197"/>
        <v>0</v>
      </c>
      <c r="V1259" s="7">
        <f t="shared" si="198"/>
        <v>0</v>
      </c>
      <c r="W1259" s="66">
        <f t="shared" si="199"/>
        <v>0</v>
      </c>
    </row>
    <row r="1260" spans="1:23" ht="15">
      <c r="A1260" s="5" t="str">
        <f t="shared" si="200"/>
        <v/>
      </c>
      <c r="B1260" s="5" t="str">
        <f t="shared" si="201"/>
        <v/>
      </c>
      <c r="C1260" s="5">
        <v>31</v>
      </c>
      <c r="D1260" s="764"/>
      <c r="F1260" s="529"/>
      <c r="G1260" s="539">
        <f>IF('Form - Part 1'!$D$42="Yes",1,0)</f>
        <v>0</v>
      </c>
      <c r="H1260" s="527">
        <v>25</v>
      </c>
      <c r="I1260" s="561"/>
      <c r="J1260" s="562"/>
      <c r="K1260" s="567"/>
      <c r="L1260" s="564"/>
      <c r="M1260" s="563"/>
      <c r="N1260" s="568"/>
      <c r="O1260" s="570"/>
      <c r="P1260" s="671">
        <f t="shared" si="193"/>
        <v>0</v>
      </c>
      <c r="Q1260" s="63">
        <f t="shared" si="194"/>
        <v>0</v>
      </c>
      <c r="R1260" s="62">
        <f t="shared" si="195"/>
        <v>0</v>
      </c>
      <c r="S1260" s="66">
        <f t="shared" si="196"/>
        <v>0</v>
      </c>
      <c r="T1260" s="7">
        <f>($I1260='Team Results'!$L$4)+0</f>
        <v>0</v>
      </c>
      <c r="U1260" s="7">
        <f t="shared" si="197"/>
        <v>0</v>
      </c>
      <c r="V1260" s="7">
        <f t="shared" si="198"/>
        <v>0</v>
      </c>
      <c r="W1260" s="66">
        <f t="shared" si="199"/>
        <v>0</v>
      </c>
    </row>
    <row r="1261" spans="1:23" ht="15">
      <c r="A1261" s="5" t="str">
        <f t="shared" si="200"/>
        <v/>
      </c>
      <c r="B1261" s="5" t="str">
        <f t="shared" si="201"/>
        <v/>
      </c>
      <c r="C1261" s="5">
        <v>31</v>
      </c>
      <c r="D1261" s="764"/>
      <c r="F1261" s="529"/>
      <c r="G1261" s="539">
        <f>IF('Form - Part 1'!$D$42="Yes",1,0)</f>
        <v>0</v>
      </c>
      <c r="H1261" s="527">
        <v>26</v>
      </c>
      <c r="I1261" s="561"/>
      <c r="J1261" s="562"/>
      <c r="K1261" s="563"/>
      <c r="L1261" s="564"/>
      <c r="M1261" s="563"/>
      <c r="N1261" s="565"/>
      <c r="O1261" s="570"/>
      <c r="P1261" s="671">
        <f t="shared" si="193"/>
        <v>0</v>
      </c>
      <c r="Q1261" s="63">
        <f t="shared" si="194"/>
        <v>0</v>
      </c>
      <c r="R1261" s="62">
        <f t="shared" si="195"/>
        <v>0</v>
      </c>
      <c r="S1261" s="66">
        <f t="shared" si="196"/>
        <v>0</v>
      </c>
      <c r="T1261" s="7">
        <f>($I1261='Team Results'!$L$4)+0</f>
        <v>0</v>
      </c>
      <c r="U1261" s="7">
        <f t="shared" si="197"/>
        <v>0</v>
      </c>
      <c r="V1261" s="7">
        <f t="shared" si="198"/>
        <v>0</v>
      </c>
      <c r="W1261" s="66">
        <f t="shared" si="199"/>
        <v>0</v>
      </c>
    </row>
    <row r="1262" spans="1:23" ht="15">
      <c r="A1262" s="5" t="str">
        <f t="shared" si="200"/>
        <v/>
      </c>
      <c r="B1262" s="5" t="str">
        <f t="shared" si="201"/>
        <v/>
      </c>
      <c r="C1262" s="5">
        <v>31</v>
      </c>
      <c r="D1262" s="764"/>
      <c r="F1262" s="529"/>
      <c r="G1262" s="539">
        <f>IF('Form - Part 1'!$D$42="Yes",1,0)</f>
        <v>0</v>
      </c>
      <c r="H1262" s="527">
        <v>27</v>
      </c>
      <c r="I1262" s="561"/>
      <c r="J1262" s="562"/>
      <c r="K1262" s="563"/>
      <c r="L1262" s="564"/>
      <c r="M1262" s="563"/>
      <c r="N1262" s="565"/>
      <c r="O1262" s="570"/>
      <c r="P1262" s="671">
        <f t="shared" si="193"/>
        <v>0</v>
      </c>
      <c r="Q1262" s="63">
        <f t="shared" si="194"/>
        <v>0</v>
      </c>
      <c r="R1262" s="62">
        <f t="shared" si="195"/>
        <v>0</v>
      </c>
      <c r="S1262" s="66">
        <f t="shared" si="196"/>
        <v>0</v>
      </c>
      <c r="T1262" s="7">
        <f>($I1262='Team Results'!$L$4)+0</f>
        <v>0</v>
      </c>
      <c r="U1262" s="7">
        <f t="shared" si="197"/>
        <v>0</v>
      </c>
      <c r="V1262" s="7">
        <f t="shared" si="198"/>
        <v>0</v>
      </c>
      <c r="W1262" s="66">
        <f t="shared" si="199"/>
        <v>0</v>
      </c>
    </row>
    <row r="1263" spans="1:23" ht="15">
      <c r="A1263" s="5" t="str">
        <f t="shared" si="200"/>
        <v/>
      </c>
      <c r="B1263" s="5" t="str">
        <f t="shared" si="201"/>
        <v/>
      </c>
      <c r="C1263" s="5">
        <v>31</v>
      </c>
      <c r="D1263" s="764"/>
      <c r="F1263" s="529"/>
      <c r="G1263" s="539">
        <f>IF('Form - Part 1'!$D$42="Yes",1,0)</f>
        <v>0</v>
      </c>
      <c r="H1263" s="527">
        <v>28</v>
      </c>
      <c r="I1263" s="561"/>
      <c r="J1263" s="562"/>
      <c r="K1263" s="563"/>
      <c r="L1263" s="564"/>
      <c r="M1263" s="563"/>
      <c r="N1263" s="565"/>
      <c r="O1263" s="570"/>
      <c r="P1263" s="671">
        <f t="shared" si="193"/>
        <v>0</v>
      </c>
      <c r="Q1263" s="63">
        <f t="shared" si="194"/>
        <v>0</v>
      </c>
      <c r="R1263" s="62">
        <f t="shared" si="195"/>
        <v>0</v>
      </c>
      <c r="S1263" s="66">
        <f t="shared" si="196"/>
        <v>0</v>
      </c>
      <c r="T1263" s="7">
        <f>($I1263='Team Results'!$L$4)+0</f>
        <v>0</v>
      </c>
      <c r="U1263" s="7">
        <f t="shared" si="197"/>
        <v>0</v>
      </c>
      <c r="V1263" s="7">
        <f t="shared" si="198"/>
        <v>0</v>
      </c>
      <c r="W1263" s="66">
        <f t="shared" si="199"/>
        <v>0</v>
      </c>
    </row>
    <row r="1264" spans="1:23" ht="15">
      <c r="A1264" s="5" t="str">
        <f t="shared" si="200"/>
        <v/>
      </c>
      <c r="B1264" s="5" t="str">
        <f t="shared" si="201"/>
        <v/>
      </c>
      <c r="C1264" s="5">
        <v>31</v>
      </c>
      <c r="D1264" s="764"/>
      <c r="F1264" s="529"/>
      <c r="G1264" s="539">
        <f>IF('Form - Part 1'!$D$42="Yes",1,0)</f>
        <v>0</v>
      </c>
      <c r="H1264" s="527">
        <v>29</v>
      </c>
      <c r="I1264" s="561"/>
      <c r="J1264" s="562"/>
      <c r="K1264" s="563"/>
      <c r="L1264" s="564"/>
      <c r="M1264" s="563"/>
      <c r="N1264" s="565"/>
      <c r="O1264" s="570"/>
      <c r="P1264" s="671">
        <f t="shared" si="193"/>
        <v>0</v>
      </c>
      <c r="Q1264" s="63">
        <f t="shared" si="194"/>
        <v>0</v>
      </c>
      <c r="R1264" s="62">
        <f t="shared" si="195"/>
        <v>0</v>
      </c>
      <c r="S1264" s="66">
        <f t="shared" si="196"/>
        <v>0</v>
      </c>
      <c r="T1264" s="7">
        <f>($I1264='Team Results'!$L$4)+0</f>
        <v>0</v>
      </c>
      <c r="U1264" s="7">
        <f t="shared" si="197"/>
        <v>0</v>
      </c>
      <c r="V1264" s="7">
        <f t="shared" si="198"/>
        <v>0</v>
      </c>
      <c r="W1264" s="66">
        <f t="shared" si="199"/>
        <v>0</v>
      </c>
    </row>
    <row r="1265" spans="1:52" ht="15">
      <c r="A1265" s="5" t="str">
        <f t="shared" si="200"/>
        <v/>
      </c>
      <c r="B1265" s="5" t="str">
        <f t="shared" si="201"/>
        <v/>
      </c>
      <c r="C1265" s="5">
        <v>31</v>
      </c>
      <c r="D1265" s="764"/>
      <c r="F1265" s="529"/>
      <c r="G1265" s="539">
        <f>IF('Form - Part 1'!$D$42="Yes",1,0)</f>
        <v>0</v>
      </c>
      <c r="H1265" s="527">
        <v>30</v>
      </c>
      <c r="I1265" s="561"/>
      <c r="J1265" s="562"/>
      <c r="K1265" s="567"/>
      <c r="L1265" s="564"/>
      <c r="M1265" s="563"/>
      <c r="N1265" s="568"/>
      <c r="O1265" s="570"/>
      <c r="P1265" s="671">
        <f t="shared" si="193"/>
        <v>0</v>
      </c>
      <c r="Q1265" s="63">
        <f t="shared" si="194"/>
        <v>0</v>
      </c>
      <c r="R1265" s="62">
        <f t="shared" si="195"/>
        <v>0</v>
      </c>
      <c r="S1265" s="66">
        <f t="shared" si="196"/>
        <v>0</v>
      </c>
      <c r="T1265" s="7">
        <f>($I1265='Team Results'!$L$4)+0</f>
        <v>0</v>
      </c>
      <c r="U1265" s="7">
        <f t="shared" si="197"/>
        <v>0</v>
      </c>
      <c r="V1265" s="7">
        <f t="shared" si="198"/>
        <v>0</v>
      </c>
      <c r="W1265" s="66">
        <f t="shared" si="199"/>
        <v>0</v>
      </c>
    </row>
    <row r="1266" spans="1:52" ht="15">
      <c r="A1266" s="5" t="str">
        <f t="shared" si="200"/>
        <v/>
      </c>
      <c r="B1266" s="5" t="str">
        <f t="shared" si="201"/>
        <v/>
      </c>
      <c r="C1266" s="5">
        <v>31</v>
      </c>
      <c r="D1266" s="764"/>
      <c r="F1266" s="529"/>
      <c r="G1266" s="539">
        <f>IF('Form - Part 1'!$D$42="Yes",1,0)</f>
        <v>0</v>
      </c>
      <c r="H1266" s="527">
        <v>31</v>
      </c>
      <c r="I1266" s="561"/>
      <c r="J1266" s="562"/>
      <c r="K1266" s="567"/>
      <c r="L1266" s="564"/>
      <c r="M1266" s="563"/>
      <c r="N1266" s="568"/>
      <c r="O1266" s="570"/>
      <c r="P1266" s="671">
        <f t="shared" si="193"/>
        <v>0</v>
      </c>
      <c r="Q1266" s="63">
        <f t="shared" si="194"/>
        <v>0</v>
      </c>
      <c r="R1266" s="62">
        <f t="shared" si="195"/>
        <v>0</v>
      </c>
      <c r="S1266" s="66">
        <f t="shared" si="196"/>
        <v>0</v>
      </c>
      <c r="T1266" s="7">
        <f>($I1266='Team Results'!$L$4)+0</f>
        <v>0</v>
      </c>
      <c r="U1266" s="7">
        <f t="shared" si="197"/>
        <v>0</v>
      </c>
      <c r="V1266" s="7">
        <f t="shared" si="198"/>
        <v>0</v>
      </c>
      <c r="W1266" s="66">
        <f t="shared" si="199"/>
        <v>0</v>
      </c>
    </row>
    <row r="1267" spans="1:52" ht="15">
      <c r="A1267" s="5" t="str">
        <f t="shared" si="200"/>
        <v/>
      </c>
      <c r="B1267" s="5" t="str">
        <f t="shared" si="201"/>
        <v/>
      </c>
      <c r="C1267" s="5">
        <v>31</v>
      </c>
      <c r="D1267" s="764"/>
      <c r="F1267" s="529"/>
      <c r="G1267" s="539">
        <f>IF('Form - Part 1'!$D$42="Yes",1,0)</f>
        <v>0</v>
      </c>
      <c r="H1267" s="527">
        <v>32</v>
      </c>
      <c r="I1267" s="561"/>
      <c r="J1267" s="562"/>
      <c r="K1267" s="567"/>
      <c r="L1267" s="564"/>
      <c r="M1267" s="563"/>
      <c r="N1267" s="568"/>
      <c r="O1267" s="570"/>
      <c r="P1267" s="671">
        <f t="shared" si="193"/>
        <v>0</v>
      </c>
      <c r="Q1267" s="63">
        <f t="shared" si="194"/>
        <v>0</v>
      </c>
      <c r="R1267" s="62">
        <f t="shared" si="195"/>
        <v>0</v>
      </c>
      <c r="S1267" s="66">
        <f t="shared" si="196"/>
        <v>0</v>
      </c>
      <c r="T1267" s="7">
        <f>($I1267='Team Results'!$L$4)+0</f>
        <v>0</v>
      </c>
      <c r="U1267" s="7">
        <f t="shared" si="197"/>
        <v>0</v>
      </c>
      <c r="V1267" s="7">
        <f t="shared" si="198"/>
        <v>0</v>
      </c>
      <c r="W1267" s="66">
        <f t="shared" si="199"/>
        <v>0</v>
      </c>
    </row>
    <row r="1268" spans="1:52" ht="15">
      <c r="A1268" s="5" t="str">
        <f t="shared" si="200"/>
        <v/>
      </c>
      <c r="B1268" s="5" t="str">
        <f t="shared" si="201"/>
        <v/>
      </c>
      <c r="C1268" s="5">
        <v>31</v>
      </c>
      <c r="D1268" s="764"/>
      <c r="F1268" s="529"/>
      <c r="G1268" s="539">
        <f>IF('Form - Part 1'!$D$42="Yes",1,0)</f>
        <v>0</v>
      </c>
      <c r="H1268" s="527">
        <v>33</v>
      </c>
      <c r="I1268" s="561"/>
      <c r="J1268" s="562"/>
      <c r="K1268" s="567"/>
      <c r="L1268" s="564"/>
      <c r="M1268" s="563"/>
      <c r="N1268" s="568"/>
      <c r="O1268" s="570"/>
      <c r="P1268" s="671">
        <f t="shared" si="193"/>
        <v>0</v>
      </c>
      <c r="Q1268" s="63">
        <f t="shared" si="194"/>
        <v>0</v>
      </c>
      <c r="R1268" s="62">
        <f t="shared" si="195"/>
        <v>0</v>
      </c>
      <c r="S1268" s="66">
        <f t="shared" si="196"/>
        <v>0</v>
      </c>
      <c r="T1268" s="7">
        <f>($I1268='Team Results'!$L$4)+0</f>
        <v>0</v>
      </c>
      <c r="U1268" s="7">
        <f t="shared" si="197"/>
        <v>0</v>
      </c>
      <c r="V1268" s="7">
        <f t="shared" si="198"/>
        <v>0</v>
      </c>
      <c r="W1268" s="66">
        <f t="shared" si="199"/>
        <v>0</v>
      </c>
    </row>
    <row r="1269" spans="1:52" ht="15">
      <c r="A1269" s="5" t="str">
        <f t="shared" si="200"/>
        <v/>
      </c>
      <c r="B1269" s="5" t="str">
        <f t="shared" si="201"/>
        <v/>
      </c>
      <c r="C1269" s="5">
        <v>31</v>
      </c>
      <c r="D1269" s="764"/>
      <c r="F1269" s="529"/>
      <c r="G1269" s="539">
        <f>IF('Form - Part 1'!$D$42="Yes",1,0)</f>
        <v>0</v>
      </c>
      <c r="H1269" s="527">
        <v>34</v>
      </c>
      <c r="I1269" s="561"/>
      <c r="J1269" s="562"/>
      <c r="K1269" s="567"/>
      <c r="L1269" s="564"/>
      <c r="M1269" s="563"/>
      <c r="N1269" s="568"/>
      <c r="O1269" s="570"/>
      <c r="P1269" s="671">
        <f t="shared" si="193"/>
        <v>0</v>
      </c>
      <c r="Q1269" s="63">
        <f t="shared" si="194"/>
        <v>0</v>
      </c>
      <c r="R1269" s="62">
        <f t="shared" si="195"/>
        <v>0</v>
      </c>
      <c r="S1269" s="66">
        <f t="shared" si="196"/>
        <v>0</v>
      </c>
      <c r="T1269" s="7">
        <f>($I1269='Team Results'!$L$4)+0</f>
        <v>0</v>
      </c>
      <c r="U1269" s="7">
        <f t="shared" si="197"/>
        <v>0</v>
      </c>
      <c r="V1269" s="7">
        <f t="shared" si="198"/>
        <v>0</v>
      </c>
      <c r="W1269" s="66">
        <f t="shared" si="199"/>
        <v>0</v>
      </c>
    </row>
    <row r="1270" spans="1:52" ht="15">
      <c r="A1270" s="5" t="str">
        <f t="shared" si="200"/>
        <v/>
      </c>
      <c r="B1270" s="5" t="str">
        <f t="shared" si="201"/>
        <v/>
      </c>
      <c r="C1270" s="5">
        <v>31</v>
      </c>
      <c r="D1270" s="764"/>
      <c r="F1270" s="529"/>
      <c r="G1270" s="539">
        <f>IF('Form - Part 1'!$D$42="Yes",1,0)</f>
        <v>0</v>
      </c>
      <c r="H1270" s="527">
        <v>35</v>
      </c>
      <c r="I1270" s="561"/>
      <c r="J1270" s="562"/>
      <c r="K1270" s="567"/>
      <c r="L1270" s="564"/>
      <c r="M1270" s="563"/>
      <c r="N1270" s="568"/>
      <c r="O1270" s="570"/>
      <c r="P1270" s="671">
        <f t="shared" si="193"/>
        <v>0</v>
      </c>
      <c r="Q1270" s="63">
        <f t="shared" si="194"/>
        <v>0</v>
      </c>
      <c r="R1270" s="62">
        <f t="shared" si="195"/>
        <v>0</v>
      </c>
      <c r="S1270" s="66">
        <f t="shared" si="196"/>
        <v>0</v>
      </c>
      <c r="T1270" s="7">
        <f>($I1270='Team Results'!$L$4)+0</f>
        <v>0</v>
      </c>
      <c r="U1270" s="7">
        <f t="shared" si="197"/>
        <v>0</v>
      </c>
      <c r="V1270" s="7">
        <f t="shared" si="198"/>
        <v>0</v>
      </c>
      <c r="W1270" s="66">
        <f t="shared" si="199"/>
        <v>0</v>
      </c>
    </row>
    <row r="1271" spans="1:52" ht="15">
      <c r="A1271" s="5" t="str">
        <f t="shared" si="200"/>
        <v/>
      </c>
      <c r="B1271" s="5" t="str">
        <f t="shared" si="201"/>
        <v/>
      </c>
      <c r="C1271" s="5">
        <v>31</v>
      </c>
      <c r="D1271" s="764"/>
      <c r="F1271" s="529"/>
      <c r="G1271" s="539">
        <f>IF('Form - Part 1'!$D$42="Yes",1,0)</f>
        <v>0</v>
      </c>
      <c r="H1271" s="527">
        <v>36</v>
      </c>
      <c r="I1271" s="561"/>
      <c r="J1271" s="562"/>
      <c r="K1271" s="567"/>
      <c r="L1271" s="564"/>
      <c r="M1271" s="563"/>
      <c r="N1271" s="568"/>
      <c r="O1271" s="570"/>
      <c r="P1271" s="671">
        <f t="shared" si="193"/>
        <v>0</v>
      </c>
      <c r="Q1271" s="63">
        <f t="shared" si="194"/>
        <v>0</v>
      </c>
      <c r="R1271" s="62">
        <f t="shared" si="195"/>
        <v>0</v>
      </c>
      <c r="S1271" s="66">
        <f t="shared" si="196"/>
        <v>0</v>
      </c>
      <c r="T1271" s="7">
        <f>($I1271='Team Results'!$L$4)+0</f>
        <v>0</v>
      </c>
      <c r="U1271" s="7">
        <f t="shared" si="197"/>
        <v>0</v>
      </c>
      <c r="V1271" s="7">
        <f t="shared" si="198"/>
        <v>0</v>
      </c>
      <c r="W1271" s="66">
        <f t="shared" si="199"/>
        <v>0</v>
      </c>
    </row>
    <row r="1272" spans="1:52" ht="15">
      <c r="A1272" s="5" t="str">
        <f t="shared" si="200"/>
        <v/>
      </c>
      <c r="B1272" s="5" t="str">
        <f t="shared" si="201"/>
        <v/>
      </c>
      <c r="C1272" s="5">
        <v>31</v>
      </c>
      <c r="D1272" s="764"/>
      <c r="F1272" s="529"/>
      <c r="G1272" s="539">
        <f>IF('Form - Part 1'!$D$42="Yes",1,0)</f>
        <v>0</v>
      </c>
      <c r="H1272" s="527">
        <v>37</v>
      </c>
      <c r="I1272" s="561"/>
      <c r="J1272" s="562"/>
      <c r="K1272" s="567"/>
      <c r="L1272" s="564"/>
      <c r="M1272" s="563"/>
      <c r="N1272" s="568"/>
      <c r="O1272" s="570"/>
      <c r="P1272" s="671">
        <f t="shared" si="193"/>
        <v>0</v>
      </c>
      <c r="Q1272" s="63">
        <f t="shared" si="194"/>
        <v>0</v>
      </c>
      <c r="R1272" s="62">
        <f t="shared" si="195"/>
        <v>0</v>
      </c>
      <c r="S1272" s="66">
        <f t="shared" si="196"/>
        <v>0</v>
      </c>
      <c r="T1272" s="7">
        <f>($I1272='Team Results'!$L$4)+0</f>
        <v>0</v>
      </c>
      <c r="U1272" s="7">
        <f t="shared" si="197"/>
        <v>0</v>
      </c>
      <c r="V1272" s="7">
        <f t="shared" si="198"/>
        <v>0</v>
      </c>
      <c r="W1272" s="66">
        <f t="shared" si="199"/>
        <v>0</v>
      </c>
    </row>
    <row r="1273" spans="1:52" ht="15">
      <c r="A1273" s="5" t="str">
        <f t="shared" si="200"/>
        <v/>
      </c>
      <c r="B1273" s="5" t="str">
        <f t="shared" si="201"/>
        <v/>
      </c>
      <c r="C1273" s="5">
        <v>31</v>
      </c>
      <c r="D1273" s="764"/>
      <c r="F1273" s="529"/>
      <c r="G1273" s="539">
        <f>IF('Form - Part 1'!$D$42="Yes",1,0)</f>
        <v>0</v>
      </c>
      <c r="H1273" s="527">
        <v>38</v>
      </c>
      <c r="I1273" s="561"/>
      <c r="J1273" s="562"/>
      <c r="K1273" s="567"/>
      <c r="L1273" s="564"/>
      <c r="M1273" s="563"/>
      <c r="N1273" s="568"/>
      <c r="O1273" s="570"/>
      <c r="P1273" s="671">
        <f t="shared" si="193"/>
        <v>0</v>
      </c>
      <c r="Q1273" s="63">
        <f t="shared" si="194"/>
        <v>0</v>
      </c>
      <c r="R1273" s="62">
        <f t="shared" si="195"/>
        <v>0</v>
      </c>
      <c r="S1273" s="66">
        <f t="shared" si="196"/>
        <v>0</v>
      </c>
      <c r="T1273" s="7">
        <f>($I1273='Team Results'!$L$4)+0</f>
        <v>0</v>
      </c>
      <c r="U1273" s="7">
        <f t="shared" si="197"/>
        <v>0</v>
      </c>
      <c r="V1273" s="7">
        <f t="shared" si="198"/>
        <v>0</v>
      </c>
      <c r="W1273" s="66">
        <f t="shared" si="199"/>
        <v>0</v>
      </c>
    </row>
    <row r="1274" spans="1:52" ht="15">
      <c r="A1274" s="5" t="str">
        <f t="shared" si="200"/>
        <v/>
      </c>
      <c r="B1274" s="5" t="str">
        <f t="shared" si="201"/>
        <v/>
      </c>
      <c r="C1274" s="5">
        <v>31</v>
      </c>
      <c r="D1274" s="764"/>
      <c r="F1274" s="529"/>
      <c r="G1274" s="539">
        <f>IF('Form - Part 1'!$D$42="Yes",1,0)</f>
        <v>0</v>
      </c>
      <c r="H1274" s="527">
        <v>39</v>
      </c>
      <c r="I1274" s="561"/>
      <c r="J1274" s="562"/>
      <c r="K1274" s="563"/>
      <c r="L1274" s="564"/>
      <c r="M1274" s="563"/>
      <c r="N1274" s="565"/>
      <c r="O1274" s="570"/>
      <c r="P1274" s="671">
        <f t="shared" si="193"/>
        <v>0</v>
      </c>
      <c r="Q1274" s="63">
        <f t="shared" si="194"/>
        <v>0</v>
      </c>
      <c r="R1274" s="62">
        <f t="shared" si="195"/>
        <v>0</v>
      </c>
      <c r="S1274" s="66">
        <f t="shared" si="196"/>
        <v>0</v>
      </c>
      <c r="T1274" s="7">
        <f>($I1274='Team Results'!$L$4)+0</f>
        <v>0</v>
      </c>
      <c r="U1274" s="7">
        <f t="shared" si="197"/>
        <v>0</v>
      </c>
      <c r="V1274" s="7">
        <f t="shared" si="198"/>
        <v>0</v>
      </c>
      <c r="W1274" s="66">
        <f t="shared" si="199"/>
        <v>0</v>
      </c>
    </row>
    <row r="1275" spans="1:52" s="5" customFormat="1" ht="15">
      <c r="A1275" s="5" t="str">
        <f t="shared" si="200"/>
        <v/>
      </c>
      <c r="B1275" s="5" t="str">
        <f t="shared" si="201"/>
        <v/>
      </c>
      <c r="C1275" s="5">
        <v>31</v>
      </c>
      <c r="D1275" s="765"/>
      <c r="E1275" s="536"/>
      <c r="F1275" s="529"/>
      <c r="G1275" s="539">
        <f>IF('Form - Part 1'!$D$42="Yes",1,0)</f>
        <v>0</v>
      </c>
      <c r="H1275" s="537">
        <v>40</v>
      </c>
      <c r="I1275" s="579"/>
      <c r="J1275" s="580"/>
      <c r="K1275" s="583"/>
      <c r="L1275" s="582"/>
      <c r="M1275" s="583"/>
      <c r="N1275" s="584"/>
      <c r="O1275" s="585"/>
      <c r="P1275" s="671">
        <f t="shared" si="193"/>
        <v>0</v>
      </c>
      <c r="Q1275" s="63">
        <f t="shared" si="194"/>
        <v>0</v>
      </c>
      <c r="R1275" s="62">
        <f t="shared" si="195"/>
        <v>0</v>
      </c>
      <c r="S1275" s="66">
        <f t="shared" si="196"/>
        <v>0</v>
      </c>
      <c r="T1275" s="7">
        <f>($I1275='Team Results'!$L$4)+0</f>
        <v>0</v>
      </c>
      <c r="U1275" s="7">
        <f t="shared" si="197"/>
        <v>0</v>
      </c>
      <c r="V1275" s="7">
        <f t="shared" si="198"/>
        <v>0</v>
      </c>
      <c r="W1275" s="66">
        <f t="shared" si="199"/>
        <v>0</v>
      </c>
      <c r="X1275" s="62"/>
      <c r="Y1275" s="62"/>
      <c r="Z1275" s="62"/>
      <c r="AA1275" s="62"/>
      <c r="AB1275" s="62"/>
      <c r="AC1275" s="62"/>
      <c r="AD1275" s="62"/>
      <c r="AE1275" s="62"/>
      <c r="AF1275" s="62"/>
      <c r="AG1275" s="62"/>
      <c r="AH1275" s="62"/>
      <c r="AI1275" s="62"/>
      <c r="AJ1275" s="62"/>
      <c r="AK1275" s="62"/>
      <c r="AL1275" s="62"/>
      <c r="AM1275" s="62"/>
      <c r="AN1275" s="62"/>
      <c r="AO1275" s="62"/>
      <c r="AP1275" s="62"/>
      <c r="AQ1275" s="62"/>
      <c r="AR1275" s="62"/>
      <c r="AS1275" s="62"/>
      <c r="AT1275" s="62"/>
      <c r="AU1275" s="62"/>
      <c r="AV1275" s="62"/>
      <c r="AW1275" s="62"/>
      <c r="AX1275" s="62"/>
      <c r="AY1275" s="62"/>
      <c r="AZ1275" s="62"/>
    </row>
    <row r="1276" spans="1:52" s="241" customFormat="1">
      <c r="D1276" s="298"/>
      <c r="E1276" s="299"/>
      <c r="F1276" s="300"/>
      <c r="G1276" s="300"/>
      <c r="I1276" s="242"/>
      <c r="J1276" s="242"/>
      <c r="K1276" s="242"/>
      <c r="L1276" s="242"/>
      <c r="M1276" s="242"/>
      <c r="N1276" s="242"/>
      <c r="O1276" s="243"/>
      <c r="P1276" s="671">
        <f t="shared" si="193"/>
        <v>0</v>
      </c>
      <c r="Q1276" s="63">
        <f t="shared" si="194"/>
        <v>0</v>
      </c>
      <c r="R1276" s="62">
        <f t="shared" si="195"/>
        <v>0</v>
      </c>
      <c r="S1276" s="66">
        <f t="shared" si="196"/>
        <v>0</v>
      </c>
      <c r="T1276" s="7">
        <f>($I1276='Team Results'!$L$4)+0</f>
        <v>0</v>
      </c>
      <c r="U1276" s="7">
        <f t="shared" si="197"/>
        <v>0</v>
      </c>
      <c r="V1276" s="7">
        <f t="shared" si="198"/>
        <v>0</v>
      </c>
      <c r="W1276" s="66">
        <f t="shared" si="199"/>
        <v>0</v>
      </c>
    </row>
    <row r="1277" spans="1:52" ht="15">
      <c r="A1277" s="5" t="str">
        <f>IF(ISERROR(MONTH($E$1277)),"",MONTH($E$1277))</f>
        <v/>
      </c>
      <c r="B1277" s="5" t="str">
        <f>IF(ISERROR(WEEKNUM($E$1277)),"",WEEKNUM($E$1277))</f>
        <v/>
      </c>
      <c r="C1277" s="5">
        <v>32</v>
      </c>
      <c r="D1277" s="763">
        <v>32</v>
      </c>
      <c r="E1277" s="538" t="str">
        <f>IF(ISBLANK('Form - Part 1'!B43),"",'Form - Part 1'!B43)</f>
        <v/>
      </c>
      <c r="F1277" s="539" t="str">
        <f>IF(ISBLANK('Form - Part 1'!C43),"0",'Form - Part 1'!C43)</f>
        <v>0</v>
      </c>
      <c r="G1277" s="539">
        <f>IF('Form - Part 1'!$D$43="Yes",1,0)</f>
        <v>0</v>
      </c>
      <c r="H1277" s="527">
        <v>1</v>
      </c>
      <c r="I1277" s="561"/>
      <c r="J1277" s="562"/>
      <c r="K1277" s="563"/>
      <c r="L1277" s="564"/>
      <c r="M1277" s="563"/>
      <c r="N1277" s="565"/>
      <c r="O1277" s="570"/>
      <c r="P1277" s="671">
        <f t="shared" si="193"/>
        <v>0</v>
      </c>
      <c r="Q1277" s="63">
        <f t="shared" si="194"/>
        <v>0</v>
      </c>
      <c r="R1277" s="62">
        <f t="shared" si="195"/>
        <v>0</v>
      </c>
      <c r="S1277" s="66">
        <f t="shared" si="196"/>
        <v>0</v>
      </c>
      <c r="T1277" s="7">
        <f>($I1277='Team Results'!$L$4)+0</f>
        <v>0</v>
      </c>
      <c r="U1277" s="7">
        <f t="shared" si="197"/>
        <v>0</v>
      </c>
      <c r="V1277" s="7">
        <f t="shared" si="198"/>
        <v>0</v>
      </c>
      <c r="W1277" s="66">
        <f t="shared" si="199"/>
        <v>0</v>
      </c>
    </row>
    <row r="1278" spans="1:52" ht="15">
      <c r="A1278" s="5" t="str">
        <f t="shared" ref="A1278:A1316" si="202">IF(ISERROR(MONTH($E$1277)),"",MONTH($E$1277))</f>
        <v/>
      </c>
      <c r="B1278" s="5" t="str">
        <f t="shared" ref="B1278:B1316" si="203">IF(ISERROR(WEEKNUM($E$1277)),"",WEEKNUM($E$1277))</f>
        <v/>
      </c>
      <c r="C1278" s="5">
        <v>32</v>
      </c>
      <c r="D1278" s="764"/>
      <c r="F1278" s="529"/>
      <c r="G1278" s="539">
        <f>IF('Form - Part 1'!$D$43="Yes",1,0)</f>
        <v>0</v>
      </c>
      <c r="H1278" s="527">
        <v>2</v>
      </c>
      <c r="I1278" s="561"/>
      <c r="J1278" s="562"/>
      <c r="K1278" s="567"/>
      <c r="L1278" s="564"/>
      <c r="M1278" s="563"/>
      <c r="N1278" s="568"/>
      <c r="O1278" s="570"/>
      <c r="P1278" s="671">
        <f t="shared" si="193"/>
        <v>0</v>
      </c>
      <c r="Q1278" s="63">
        <f t="shared" si="194"/>
        <v>0</v>
      </c>
      <c r="R1278" s="62">
        <f t="shared" si="195"/>
        <v>0</v>
      </c>
      <c r="S1278" s="66">
        <f t="shared" si="196"/>
        <v>0</v>
      </c>
      <c r="T1278" s="7">
        <f>($I1278='Team Results'!$L$4)+0</f>
        <v>0</v>
      </c>
      <c r="U1278" s="7">
        <f t="shared" si="197"/>
        <v>0</v>
      </c>
      <c r="V1278" s="7">
        <f t="shared" si="198"/>
        <v>0</v>
      </c>
      <c r="W1278" s="66">
        <f t="shared" si="199"/>
        <v>0</v>
      </c>
    </row>
    <row r="1279" spans="1:52" ht="15">
      <c r="A1279" s="5" t="str">
        <f t="shared" si="202"/>
        <v/>
      </c>
      <c r="B1279" s="5" t="str">
        <f t="shared" si="203"/>
        <v/>
      </c>
      <c r="C1279" s="5">
        <v>32</v>
      </c>
      <c r="D1279" s="764"/>
      <c r="F1279" s="529"/>
      <c r="G1279" s="539">
        <f>IF('Form - Part 1'!$D$43="Yes",1,0)</f>
        <v>0</v>
      </c>
      <c r="H1279" s="527">
        <v>3</v>
      </c>
      <c r="I1279" s="561"/>
      <c r="J1279" s="562"/>
      <c r="K1279" s="567"/>
      <c r="L1279" s="564"/>
      <c r="M1279" s="563"/>
      <c r="N1279" s="568"/>
      <c r="O1279" s="570"/>
      <c r="P1279" s="671">
        <f t="shared" si="193"/>
        <v>0</v>
      </c>
      <c r="Q1279" s="63">
        <f t="shared" si="194"/>
        <v>0</v>
      </c>
      <c r="R1279" s="62">
        <f t="shared" si="195"/>
        <v>0</v>
      </c>
      <c r="S1279" s="66">
        <f t="shared" si="196"/>
        <v>0</v>
      </c>
      <c r="T1279" s="7">
        <f>($I1279='Team Results'!$L$4)+0</f>
        <v>0</v>
      </c>
      <c r="U1279" s="7">
        <f t="shared" si="197"/>
        <v>0</v>
      </c>
      <c r="V1279" s="7">
        <f t="shared" si="198"/>
        <v>0</v>
      </c>
      <c r="W1279" s="66">
        <f t="shared" si="199"/>
        <v>0</v>
      </c>
    </row>
    <row r="1280" spans="1:52" ht="15">
      <c r="A1280" s="5" t="str">
        <f t="shared" si="202"/>
        <v/>
      </c>
      <c r="B1280" s="5" t="str">
        <f t="shared" si="203"/>
        <v/>
      </c>
      <c r="C1280" s="5">
        <v>32</v>
      </c>
      <c r="D1280" s="764"/>
      <c r="F1280" s="529"/>
      <c r="G1280" s="539">
        <f>IF('Form - Part 1'!$D$43="Yes",1,0)</f>
        <v>0</v>
      </c>
      <c r="H1280" s="527">
        <v>4</v>
      </c>
      <c r="I1280" s="561"/>
      <c r="J1280" s="562"/>
      <c r="K1280" s="563"/>
      <c r="L1280" s="564"/>
      <c r="M1280" s="563"/>
      <c r="N1280" s="565"/>
      <c r="O1280" s="570"/>
      <c r="P1280" s="671">
        <f t="shared" si="193"/>
        <v>0</v>
      </c>
      <c r="Q1280" s="63">
        <f t="shared" si="194"/>
        <v>0</v>
      </c>
      <c r="R1280" s="62">
        <f t="shared" si="195"/>
        <v>0</v>
      </c>
      <c r="S1280" s="66">
        <f t="shared" si="196"/>
        <v>0</v>
      </c>
      <c r="T1280" s="7">
        <f>($I1280='Team Results'!$L$4)+0</f>
        <v>0</v>
      </c>
      <c r="U1280" s="7">
        <f t="shared" si="197"/>
        <v>0</v>
      </c>
      <c r="V1280" s="7">
        <f t="shared" si="198"/>
        <v>0</v>
      </c>
      <c r="W1280" s="66">
        <f t="shared" si="199"/>
        <v>0</v>
      </c>
    </row>
    <row r="1281" spans="1:23" ht="15">
      <c r="A1281" s="5" t="str">
        <f t="shared" si="202"/>
        <v/>
      </c>
      <c r="B1281" s="5" t="str">
        <f t="shared" si="203"/>
        <v/>
      </c>
      <c r="C1281" s="5">
        <v>32</v>
      </c>
      <c r="D1281" s="764"/>
      <c r="F1281" s="529"/>
      <c r="G1281" s="539">
        <f>IF('Form - Part 1'!$D$43="Yes",1,0)</f>
        <v>0</v>
      </c>
      <c r="H1281" s="527">
        <v>5</v>
      </c>
      <c r="I1281" s="561"/>
      <c r="J1281" s="562"/>
      <c r="K1281" s="563"/>
      <c r="L1281" s="564"/>
      <c r="M1281" s="563"/>
      <c r="N1281" s="565"/>
      <c r="O1281" s="570"/>
      <c r="P1281" s="671">
        <f t="shared" si="193"/>
        <v>0</v>
      </c>
      <c r="Q1281" s="63">
        <f t="shared" si="194"/>
        <v>0</v>
      </c>
      <c r="R1281" s="62">
        <f t="shared" si="195"/>
        <v>0</v>
      </c>
      <c r="S1281" s="66">
        <f t="shared" si="196"/>
        <v>0</v>
      </c>
      <c r="T1281" s="7">
        <f>($I1281='Team Results'!$L$4)+0</f>
        <v>0</v>
      </c>
      <c r="U1281" s="7">
        <f t="shared" si="197"/>
        <v>0</v>
      </c>
      <c r="V1281" s="7">
        <f t="shared" si="198"/>
        <v>0</v>
      </c>
      <c r="W1281" s="66">
        <f t="shared" si="199"/>
        <v>0</v>
      </c>
    </row>
    <row r="1282" spans="1:23" ht="15">
      <c r="A1282" s="5" t="str">
        <f t="shared" si="202"/>
        <v/>
      </c>
      <c r="B1282" s="5" t="str">
        <f t="shared" si="203"/>
        <v/>
      </c>
      <c r="C1282" s="5">
        <v>32</v>
      </c>
      <c r="D1282" s="764"/>
      <c r="F1282" s="529"/>
      <c r="G1282" s="539">
        <f>IF('Form - Part 1'!$D$43="Yes",1,0)</f>
        <v>0</v>
      </c>
      <c r="H1282" s="527">
        <v>6</v>
      </c>
      <c r="I1282" s="561"/>
      <c r="J1282" s="562"/>
      <c r="K1282" s="563"/>
      <c r="L1282" s="564"/>
      <c r="M1282" s="563"/>
      <c r="N1282" s="565"/>
      <c r="O1282" s="570"/>
      <c r="P1282" s="671">
        <f t="shared" si="193"/>
        <v>0</v>
      </c>
      <c r="Q1282" s="63">
        <f t="shared" si="194"/>
        <v>0</v>
      </c>
      <c r="R1282" s="62">
        <f t="shared" si="195"/>
        <v>0</v>
      </c>
      <c r="S1282" s="66">
        <f t="shared" si="196"/>
        <v>0</v>
      </c>
      <c r="T1282" s="7">
        <f>($I1282='Team Results'!$L$4)+0</f>
        <v>0</v>
      </c>
      <c r="U1282" s="7">
        <f t="shared" si="197"/>
        <v>0</v>
      </c>
      <c r="V1282" s="7">
        <f t="shared" si="198"/>
        <v>0</v>
      </c>
      <c r="W1282" s="66">
        <f t="shared" si="199"/>
        <v>0</v>
      </c>
    </row>
    <row r="1283" spans="1:23" ht="15">
      <c r="A1283" s="5" t="str">
        <f t="shared" si="202"/>
        <v/>
      </c>
      <c r="B1283" s="5" t="str">
        <f t="shared" si="203"/>
        <v/>
      </c>
      <c r="C1283" s="5">
        <v>32</v>
      </c>
      <c r="D1283" s="764"/>
      <c r="F1283" s="529"/>
      <c r="G1283" s="539">
        <f>IF('Form - Part 1'!$D$43="Yes",1,0)</f>
        <v>0</v>
      </c>
      <c r="H1283" s="527">
        <v>7</v>
      </c>
      <c r="I1283" s="561"/>
      <c r="J1283" s="562"/>
      <c r="K1283" s="567"/>
      <c r="L1283" s="564"/>
      <c r="M1283" s="563"/>
      <c r="N1283" s="568"/>
      <c r="O1283" s="570"/>
      <c r="P1283" s="671">
        <f t="shared" si="193"/>
        <v>0</v>
      </c>
      <c r="Q1283" s="63">
        <f t="shared" si="194"/>
        <v>0</v>
      </c>
      <c r="R1283" s="62">
        <f t="shared" si="195"/>
        <v>0</v>
      </c>
      <c r="S1283" s="66">
        <f t="shared" si="196"/>
        <v>0</v>
      </c>
      <c r="T1283" s="7">
        <f>($I1283='Team Results'!$L$4)+0</f>
        <v>0</v>
      </c>
      <c r="U1283" s="7">
        <f t="shared" si="197"/>
        <v>0</v>
      </c>
      <c r="V1283" s="7">
        <f t="shared" si="198"/>
        <v>0</v>
      </c>
      <c r="W1283" s="66">
        <f t="shared" si="199"/>
        <v>0</v>
      </c>
    </row>
    <row r="1284" spans="1:23" ht="15">
      <c r="A1284" s="5" t="str">
        <f t="shared" si="202"/>
        <v/>
      </c>
      <c r="B1284" s="5" t="str">
        <f t="shared" si="203"/>
        <v/>
      </c>
      <c r="C1284" s="5">
        <v>32</v>
      </c>
      <c r="D1284" s="764"/>
      <c r="F1284" s="529"/>
      <c r="G1284" s="539">
        <f>IF('Form - Part 1'!$D$43="Yes",1,0)</f>
        <v>0</v>
      </c>
      <c r="H1284" s="527">
        <v>8</v>
      </c>
      <c r="I1284" s="561"/>
      <c r="J1284" s="562"/>
      <c r="K1284" s="567"/>
      <c r="L1284" s="564"/>
      <c r="M1284" s="563"/>
      <c r="N1284" s="568"/>
      <c r="O1284" s="570"/>
      <c r="P1284" s="671">
        <f t="shared" si="193"/>
        <v>0</v>
      </c>
      <c r="Q1284" s="63">
        <f t="shared" si="194"/>
        <v>0</v>
      </c>
      <c r="R1284" s="62">
        <f t="shared" si="195"/>
        <v>0</v>
      </c>
      <c r="S1284" s="66">
        <f t="shared" si="196"/>
        <v>0</v>
      </c>
      <c r="T1284" s="7">
        <f>($I1284='Team Results'!$L$4)+0</f>
        <v>0</v>
      </c>
      <c r="U1284" s="7">
        <f t="shared" si="197"/>
        <v>0</v>
      </c>
      <c r="V1284" s="7">
        <f t="shared" si="198"/>
        <v>0</v>
      </c>
      <c r="W1284" s="66">
        <f t="shared" si="199"/>
        <v>0</v>
      </c>
    </row>
    <row r="1285" spans="1:23" ht="15">
      <c r="A1285" s="5" t="str">
        <f t="shared" si="202"/>
        <v/>
      </c>
      <c r="B1285" s="5" t="str">
        <f t="shared" si="203"/>
        <v/>
      </c>
      <c r="C1285" s="5">
        <v>32</v>
      </c>
      <c r="D1285" s="764"/>
      <c r="F1285" s="529"/>
      <c r="G1285" s="539">
        <f>IF('Form - Part 1'!$D$43="Yes",1,0)</f>
        <v>0</v>
      </c>
      <c r="H1285" s="527">
        <v>9</v>
      </c>
      <c r="I1285" s="561"/>
      <c r="J1285" s="562"/>
      <c r="K1285" s="563"/>
      <c r="L1285" s="564"/>
      <c r="M1285" s="563"/>
      <c r="N1285" s="565"/>
      <c r="O1285" s="570"/>
      <c r="P1285" s="671">
        <f t="shared" si="193"/>
        <v>0</v>
      </c>
      <c r="Q1285" s="63">
        <f t="shared" si="194"/>
        <v>0</v>
      </c>
      <c r="R1285" s="62">
        <f t="shared" si="195"/>
        <v>0</v>
      </c>
      <c r="S1285" s="66">
        <f t="shared" si="196"/>
        <v>0</v>
      </c>
      <c r="T1285" s="7">
        <f>($I1285='Team Results'!$L$4)+0</f>
        <v>0</v>
      </c>
      <c r="U1285" s="7">
        <f t="shared" si="197"/>
        <v>0</v>
      </c>
      <c r="V1285" s="7">
        <f t="shared" si="198"/>
        <v>0</v>
      </c>
      <c r="W1285" s="66">
        <f t="shared" si="199"/>
        <v>0</v>
      </c>
    </row>
    <row r="1286" spans="1:23" ht="15">
      <c r="A1286" s="5" t="str">
        <f t="shared" si="202"/>
        <v/>
      </c>
      <c r="B1286" s="5" t="str">
        <f t="shared" si="203"/>
        <v/>
      </c>
      <c r="C1286" s="5">
        <v>32</v>
      </c>
      <c r="D1286" s="764"/>
      <c r="F1286" s="529"/>
      <c r="G1286" s="539">
        <f>IF('Form - Part 1'!$D$43="Yes",1,0)</f>
        <v>0</v>
      </c>
      <c r="H1286" s="527">
        <v>10</v>
      </c>
      <c r="I1286" s="561"/>
      <c r="J1286" s="562"/>
      <c r="K1286" s="567"/>
      <c r="L1286" s="564"/>
      <c r="M1286" s="563"/>
      <c r="N1286" s="568"/>
      <c r="O1286" s="570"/>
      <c r="P1286" s="671">
        <f t="shared" si="193"/>
        <v>0</v>
      </c>
      <c r="Q1286" s="63">
        <f t="shared" si="194"/>
        <v>0</v>
      </c>
      <c r="R1286" s="62">
        <f t="shared" si="195"/>
        <v>0</v>
      </c>
      <c r="S1286" s="66">
        <f t="shared" si="196"/>
        <v>0</v>
      </c>
      <c r="T1286" s="7">
        <f>($I1286='Team Results'!$L$4)+0</f>
        <v>0</v>
      </c>
      <c r="U1286" s="7">
        <f t="shared" si="197"/>
        <v>0</v>
      </c>
      <c r="V1286" s="7">
        <f t="shared" si="198"/>
        <v>0</v>
      </c>
      <c r="W1286" s="66">
        <f t="shared" si="199"/>
        <v>0</v>
      </c>
    </row>
    <row r="1287" spans="1:23" ht="15">
      <c r="A1287" s="5" t="str">
        <f t="shared" si="202"/>
        <v/>
      </c>
      <c r="B1287" s="5" t="str">
        <f t="shared" si="203"/>
        <v/>
      </c>
      <c r="C1287" s="5">
        <v>32</v>
      </c>
      <c r="D1287" s="764"/>
      <c r="F1287" s="529"/>
      <c r="G1287" s="539">
        <f>IF('Form - Part 1'!$D$43="Yes",1,0)</f>
        <v>0</v>
      </c>
      <c r="H1287" s="527">
        <v>11</v>
      </c>
      <c r="I1287" s="561"/>
      <c r="J1287" s="562"/>
      <c r="K1287" s="563"/>
      <c r="L1287" s="564"/>
      <c r="M1287" s="563"/>
      <c r="N1287" s="565"/>
      <c r="O1287" s="570"/>
      <c r="P1287" s="671">
        <f t="shared" ref="P1287:P1350" si="204">COUNTA(J1287:N1287)</f>
        <v>0</v>
      </c>
      <c r="Q1287" s="63">
        <f t="shared" ref="Q1287:Q1350" si="205">COUNTIF(J1287:N1287,"Yes")</f>
        <v>0</v>
      </c>
      <c r="R1287" s="62">
        <f t="shared" ref="R1287:R1350" si="206">IF(Q1287 =5, 1,0)</f>
        <v>0</v>
      </c>
      <c r="S1287" s="66">
        <f t="shared" ref="S1287:S1350" si="207">IF(G1287+P1287&gt;1,1,0)</f>
        <v>0</v>
      </c>
      <c r="T1287" s="7">
        <f>($I1287='Team Results'!$L$4)+0</f>
        <v>0</v>
      </c>
      <c r="U1287" s="7">
        <f t="shared" ref="U1287:U1350" si="208">IF(T1287=1,Q1287,0)</f>
        <v>0</v>
      </c>
      <c r="V1287" s="7">
        <f t="shared" ref="V1287:V1350" si="209">IF(T1287=1,R1287,0)</f>
        <v>0</v>
      </c>
      <c r="W1287" s="66">
        <f t="shared" ref="W1287:W1350" si="210">IF(T1287=1,S1287,0)</f>
        <v>0</v>
      </c>
    </row>
    <row r="1288" spans="1:23" ht="15">
      <c r="A1288" s="5" t="str">
        <f t="shared" si="202"/>
        <v/>
      </c>
      <c r="B1288" s="5" t="str">
        <f t="shared" si="203"/>
        <v/>
      </c>
      <c r="C1288" s="5">
        <v>32</v>
      </c>
      <c r="D1288" s="764"/>
      <c r="F1288" s="529"/>
      <c r="G1288" s="539">
        <f>IF('Form - Part 1'!$D$43="Yes",1,0)</f>
        <v>0</v>
      </c>
      <c r="H1288" s="527">
        <v>12</v>
      </c>
      <c r="I1288" s="561"/>
      <c r="J1288" s="562"/>
      <c r="K1288" s="567"/>
      <c r="L1288" s="564"/>
      <c r="M1288" s="563"/>
      <c r="N1288" s="568"/>
      <c r="O1288" s="570"/>
      <c r="P1288" s="671">
        <f t="shared" si="204"/>
        <v>0</v>
      </c>
      <c r="Q1288" s="63">
        <f t="shared" si="205"/>
        <v>0</v>
      </c>
      <c r="R1288" s="62">
        <f t="shared" si="206"/>
        <v>0</v>
      </c>
      <c r="S1288" s="66">
        <f t="shared" si="207"/>
        <v>0</v>
      </c>
      <c r="T1288" s="7">
        <f>($I1288='Team Results'!$L$4)+0</f>
        <v>0</v>
      </c>
      <c r="U1288" s="7">
        <f t="shared" si="208"/>
        <v>0</v>
      </c>
      <c r="V1288" s="7">
        <f t="shared" si="209"/>
        <v>0</v>
      </c>
      <c r="W1288" s="66">
        <f t="shared" si="210"/>
        <v>0</v>
      </c>
    </row>
    <row r="1289" spans="1:23" ht="15">
      <c r="A1289" s="5" t="str">
        <f t="shared" si="202"/>
        <v/>
      </c>
      <c r="B1289" s="5" t="str">
        <f t="shared" si="203"/>
        <v/>
      </c>
      <c r="C1289" s="5">
        <v>32</v>
      </c>
      <c r="D1289" s="764"/>
      <c r="F1289" s="529"/>
      <c r="G1289" s="539">
        <f>IF('Form - Part 1'!$D$43="Yes",1,0)</f>
        <v>0</v>
      </c>
      <c r="H1289" s="527">
        <v>13</v>
      </c>
      <c r="I1289" s="561"/>
      <c r="J1289" s="562"/>
      <c r="K1289" s="567"/>
      <c r="L1289" s="564"/>
      <c r="M1289" s="563"/>
      <c r="N1289" s="568"/>
      <c r="O1289" s="570"/>
      <c r="P1289" s="671">
        <f t="shared" si="204"/>
        <v>0</v>
      </c>
      <c r="Q1289" s="63">
        <f t="shared" si="205"/>
        <v>0</v>
      </c>
      <c r="R1289" s="62">
        <f t="shared" si="206"/>
        <v>0</v>
      </c>
      <c r="S1289" s="66">
        <f t="shared" si="207"/>
        <v>0</v>
      </c>
      <c r="T1289" s="7">
        <f>($I1289='Team Results'!$L$4)+0</f>
        <v>0</v>
      </c>
      <c r="U1289" s="7">
        <f t="shared" si="208"/>
        <v>0</v>
      </c>
      <c r="V1289" s="7">
        <f t="shared" si="209"/>
        <v>0</v>
      </c>
      <c r="W1289" s="66">
        <f t="shared" si="210"/>
        <v>0</v>
      </c>
    </row>
    <row r="1290" spans="1:23" ht="15">
      <c r="A1290" s="5" t="str">
        <f t="shared" si="202"/>
        <v/>
      </c>
      <c r="B1290" s="5" t="str">
        <f t="shared" si="203"/>
        <v/>
      </c>
      <c r="C1290" s="5">
        <v>32</v>
      </c>
      <c r="D1290" s="764"/>
      <c r="F1290" s="529"/>
      <c r="G1290" s="539">
        <f>IF('Form - Part 1'!$D$43="Yes",1,0)</f>
        <v>0</v>
      </c>
      <c r="H1290" s="527">
        <v>14</v>
      </c>
      <c r="I1290" s="561"/>
      <c r="J1290" s="562"/>
      <c r="K1290" s="563"/>
      <c r="L1290" s="564"/>
      <c r="M1290" s="563"/>
      <c r="N1290" s="565"/>
      <c r="O1290" s="570"/>
      <c r="P1290" s="671">
        <f t="shared" si="204"/>
        <v>0</v>
      </c>
      <c r="Q1290" s="63">
        <f t="shared" si="205"/>
        <v>0</v>
      </c>
      <c r="R1290" s="62">
        <f t="shared" si="206"/>
        <v>0</v>
      </c>
      <c r="S1290" s="66">
        <f t="shared" si="207"/>
        <v>0</v>
      </c>
      <c r="T1290" s="7">
        <f>($I1290='Team Results'!$L$4)+0</f>
        <v>0</v>
      </c>
      <c r="U1290" s="7">
        <f t="shared" si="208"/>
        <v>0</v>
      </c>
      <c r="V1290" s="7">
        <f t="shared" si="209"/>
        <v>0</v>
      </c>
      <c r="W1290" s="66">
        <f t="shared" si="210"/>
        <v>0</v>
      </c>
    </row>
    <row r="1291" spans="1:23" ht="15">
      <c r="A1291" s="5" t="str">
        <f t="shared" si="202"/>
        <v/>
      </c>
      <c r="B1291" s="5" t="str">
        <f t="shared" si="203"/>
        <v/>
      </c>
      <c r="C1291" s="5">
        <v>32</v>
      </c>
      <c r="D1291" s="764"/>
      <c r="F1291" s="529"/>
      <c r="G1291" s="539">
        <f>IF('Form - Part 1'!$D$43="Yes",1,0)</f>
        <v>0</v>
      </c>
      <c r="H1291" s="527">
        <v>15</v>
      </c>
      <c r="I1291" s="561"/>
      <c r="J1291" s="562"/>
      <c r="K1291" s="563"/>
      <c r="L1291" s="564"/>
      <c r="M1291" s="563"/>
      <c r="N1291" s="565"/>
      <c r="O1291" s="570"/>
      <c r="P1291" s="671">
        <f t="shared" si="204"/>
        <v>0</v>
      </c>
      <c r="Q1291" s="63">
        <f t="shared" si="205"/>
        <v>0</v>
      </c>
      <c r="R1291" s="62">
        <f t="shared" si="206"/>
        <v>0</v>
      </c>
      <c r="S1291" s="66">
        <f t="shared" si="207"/>
        <v>0</v>
      </c>
      <c r="T1291" s="7">
        <f>($I1291='Team Results'!$L$4)+0</f>
        <v>0</v>
      </c>
      <c r="U1291" s="7">
        <f t="shared" si="208"/>
        <v>0</v>
      </c>
      <c r="V1291" s="7">
        <f t="shared" si="209"/>
        <v>0</v>
      </c>
      <c r="W1291" s="66">
        <f t="shared" si="210"/>
        <v>0</v>
      </c>
    </row>
    <row r="1292" spans="1:23" ht="15">
      <c r="A1292" s="5" t="str">
        <f t="shared" si="202"/>
        <v/>
      </c>
      <c r="B1292" s="5" t="str">
        <f t="shared" si="203"/>
        <v/>
      </c>
      <c r="C1292" s="5">
        <v>32</v>
      </c>
      <c r="D1292" s="764"/>
      <c r="F1292" s="529"/>
      <c r="G1292" s="539">
        <f>IF('Form - Part 1'!$D$43="Yes",1,0)</f>
        <v>0</v>
      </c>
      <c r="H1292" s="527">
        <v>16</v>
      </c>
      <c r="I1292" s="561"/>
      <c r="J1292" s="562"/>
      <c r="K1292" s="563"/>
      <c r="L1292" s="564"/>
      <c r="M1292" s="563"/>
      <c r="N1292" s="565"/>
      <c r="O1292" s="570"/>
      <c r="P1292" s="671">
        <f t="shared" si="204"/>
        <v>0</v>
      </c>
      <c r="Q1292" s="63">
        <f t="shared" si="205"/>
        <v>0</v>
      </c>
      <c r="R1292" s="62">
        <f t="shared" si="206"/>
        <v>0</v>
      </c>
      <c r="S1292" s="66">
        <f t="shared" si="207"/>
        <v>0</v>
      </c>
      <c r="T1292" s="7">
        <f>($I1292='Team Results'!$L$4)+0</f>
        <v>0</v>
      </c>
      <c r="U1292" s="7">
        <f t="shared" si="208"/>
        <v>0</v>
      </c>
      <c r="V1292" s="7">
        <f t="shared" si="209"/>
        <v>0</v>
      </c>
      <c r="W1292" s="66">
        <f t="shared" si="210"/>
        <v>0</v>
      </c>
    </row>
    <row r="1293" spans="1:23" ht="15">
      <c r="A1293" s="5" t="str">
        <f t="shared" si="202"/>
        <v/>
      </c>
      <c r="B1293" s="5" t="str">
        <f t="shared" si="203"/>
        <v/>
      </c>
      <c r="C1293" s="5">
        <v>32</v>
      </c>
      <c r="D1293" s="764"/>
      <c r="F1293" s="529"/>
      <c r="G1293" s="539">
        <f>IF('Form - Part 1'!$D$43="Yes",1,0)</f>
        <v>0</v>
      </c>
      <c r="H1293" s="527">
        <v>17</v>
      </c>
      <c r="I1293" s="561"/>
      <c r="J1293" s="562"/>
      <c r="K1293" s="567"/>
      <c r="L1293" s="564"/>
      <c r="M1293" s="563"/>
      <c r="N1293" s="568"/>
      <c r="O1293" s="570"/>
      <c r="P1293" s="671">
        <f t="shared" si="204"/>
        <v>0</v>
      </c>
      <c r="Q1293" s="63">
        <f t="shared" si="205"/>
        <v>0</v>
      </c>
      <c r="R1293" s="62">
        <f t="shared" si="206"/>
        <v>0</v>
      </c>
      <c r="S1293" s="66">
        <f t="shared" si="207"/>
        <v>0</v>
      </c>
      <c r="T1293" s="7">
        <f>($I1293='Team Results'!$L$4)+0</f>
        <v>0</v>
      </c>
      <c r="U1293" s="7">
        <f t="shared" si="208"/>
        <v>0</v>
      </c>
      <c r="V1293" s="7">
        <f t="shared" si="209"/>
        <v>0</v>
      </c>
      <c r="W1293" s="66">
        <f t="shared" si="210"/>
        <v>0</v>
      </c>
    </row>
    <row r="1294" spans="1:23" ht="15">
      <c r="A1294" s="5" t="str">
        <f t="shared" si="202"/>
        <v/>
      </c>
      <c r="B1294" s="5" t="str">
        <f t="shared" si="203"/>
        <v/>
      </c>
      <c r="C1294" s="5">
        <v>32</v>
      </c>
      <c r="D1294" s="764"/>
      <c r="F1294" s="529"/>
      <c r="G1294" s="539">
        <f>IF('Form - Part 1'!$D$43="Yes",1,0)</f>
        <v>0</v>
      </c>
      <c r="H1294" s="527">
        <v>18</v>
      </c>
      <c r="I1294" s="561"/>
      <c r="J1294" s="562"/>
      <c r="K1294" s="567"/>
      <c r="L1294" s="564"/>
      <c r="M1294" s="563"/>
      <c r="N1294" s="568"/>
      <c r="O1294" s="570"/>
      <c r="P1294" s="671">
        <f t="shared" si="204"/>
        <v>0</v>
      </c>
      <c r="Q1294" s="63">
        <f t="shared" si="205"/>
        <v>0</v>
      </c>
      <c r="R1294" s="62">
        <f t="shared" si="206"/>
        <v>0</v>
      </c>
      <c r="S1294" s="66">
        <f t="shared" si="207"/>
        <v>0</v>
      </c>
      <c r="T1294" s="7">
        <f>($I1294='Team Results'!$L$4)+0</f>
        <v>0</v>
      </c>
      <c r="U1294" s="7">
        <f t="shared" si="208"/>
        <v>0</v>
      </c>
      <c r="V1294" s="7">
        <f t="shared" si="209"/>
        <v>0</v>
      </c>
      <c r="W1294" s="66">
        <f t="shared" si="210"/>
        <v>0</v>
      </c>
    </row>
    <row r="1295" spans="1:23" ht="15">
      <c r="A1295" s="5" t="str">
        <f t="shared" si="202"/>
        <v/>
      </c>
      <c r="B1295" s="5" t="str">
        <f t="shared" si="203"/>
        <v/>
      </c>
      <c r="C1295" s="5">
        <v>32</v>
      </c>
      <c r="D1295" s="764"/>
      <c r="F1295" s="529"/>
      <c r="G1295" s="539">
        <f>IF('Form - Part 1'!$D$43="Yes",1,0)</f>
        <v>0</v>
      </c>
      <c r="H1295" s="527">
        <v>19</v>
      </c>
      <c r="I1295" s="561"/>
      <c r="J1295" s="562"/>
      <c r="K1295" s="567"/>
      <c r="L1295" s="564"/>
      <c r="M1295" s="563"/>
      <c r="N1295" s="568"/>
      <c r="O1295" s="570"/>
      <c r="P1295" s="671">
        <f t="shared" si="204"/>
        <v>0</v>
      </c>
      <c r="Q1295" s="63">
        <f t="shared" si="205"/>
        <v>0</v>
      </c>
      <c r="R1295" s="62">
        <f t="shared" si="206"/>
        <v>0</v>
      </c>
      <c r="S1295" s="66">
        <f t="shared" si="207"/>
        <v>0</v>
      </c>
      <c r="T1295" s="7">
        <f>($I1295='Team Results'!$L$4)+0</f>
        <v>0</v>
      </c>
      <c r="U1295" s="7">
        <f t="shared" si="208"/>
        <v>0</v>
      </c>
      <c r="V1295" s="7">
        <f t="shared" si="209"/>
        <v>0</v>
      </c>
      <c r="W1295" s="66">
        <f t="shared" si="210"/>
        <v>0</v>
      </c>
    </row>
    <row r="1296" spans="1:23" ht="15">
      <c r="A1296" s="5" t="str">
        <f t="shared" si="202"/>
        <v/>
      </c>
      <c r="B1296" s="5" t="str">
        <f t="shared" si="203"/>
        <v/>
      </c>
      <c r="C1296" s="5">
        <v>32</v>
      </c>
      <c r="D1296" s="764"/>
      <c r="F1296" s="529"/>
      <c r="G1296" s="539">
        <f>IF('Form - Part 1'!$D$43="Yes",1,0)</f>
        <v>0</v>
      </c>
      <c r="H1296" s="527">
        <v>20</v>
      </c>
      <c r="I1296" s="561"/>
      <c r="J1296" s="562"/>
      <c r="K1296" s="567"/>
      <c r="L1296" s="564"/>
      <c r="M1296" s="563"/>
      <c r="N1296" s="568"/>
      <c r="O1296" s="570"/>
      <c r="P1296" s="671">
        <f t="shared" si="204"/>
        <v>0</v>
      </c>
      <c r="Q1296" s="63">
        <f t="shared" si="205"/>
        <v>0</v>
      </c>
      <c r="R1296" s="62">
        <f t="shared" si="206"/>
        <v>0</v>
      </c>
      <c r="S1296" s="66">
        <f t="shared" si="207"/>
        <v>0</v>
      </c>
      <c r="T1296" s="7">
        <f>($I1296='Team Results'!$L$4)+0</f>
        <v>0</v>
      </c>
      <c r="U1296" s="7">
        <f t="shared" si="208"/>
        <v>0</v>
      </c>
      <c r="V1296" s="7">
        <f t="shared" si="209"/>
        <v>0</v>
      </c>
      <c r="W1296" s="66">
        <f t="shared" si="210"/>
        <v>0</v>
      </c>
    </row>
    <row r="1297" spans="1:23" ht="15">
      <c r="A1297" s="5" t="str">
        <f t="shared" si="202"/>
        <v/>
      </c>
      <c r="B1297" s="5" t="str">
        <f t="shared" si="203"/>
        <v/>
      </c>
      <c r="C1297" s="5">
        <v>32</v>
      </c>
      <c r="D1297" s="764"/>
      <c r="F1297" s="529"/>
      <c r="G1297" s="539">
        <f>IF('Form - Part 1'!$D$43="Yes",1,0)</f>
        <v>0</v>
      </c>
      <c r="H1297" s="527">
        <v>21</v>
      </c>
      <c r="I1297" s="561"/>
      <c r="J1297" s="562"/>
      <c r="K1297" s="567"/>
      <c r="L1297" s="564"/>
      <c r="M1297" s="563"/>
      <c r="N1297" s="568"/>
      <c r="O1297" s="570"/>
      <c r="P1297" s="671">
        <f t="shared" si="204"/>
        <v>0</v>
      </c>
      <c r="Q1297" s="63">
        <f t="shared" si="205"/>
        <v>0</v>
      </c>
      <c r="R1297" s="62">
        <f t="shared" si="206"/>
        <v>0</v>
      </c>
      <c r="S1297" s="66">
        <f t="shared" si="207"/>
        <v>0</v>
      </c>
      <c r="T1297" s="7">
        <f>($I1297='Team Results'!$L$4)+0</f>
        <v>0</v>
      </c>
      <c r="U1297" s="7">
        <f t="shared" si="208"/>
        <v>0</v>
      </c>
      <c r="V1297" s="7">
        <f t="shared" si="209"/>
        <v>0</v>
      </c>
      <c r="W1297" s="66">
        <f t="shared" si="210"/>
        <v>0</v>
      </c>
    </row>
    <row r="1298" spans="1:23" ht="15">
      <c r="A1298" s="5" t="str">
        <f t="shared" si="202"/>
        <v/>
      </c>
      <c r="B1298" s="5" t="str">
        <f t="shared" si="203"/>
        <v/>
      </c>
      <c r="C1298" s="5">
        <v>32</v>
      </c>
      <c r="D1298" s="764"/>
      <c r="F1298" s="529"/>
      <c r="G1298" s="539">
        <f>IF('Form - Part 1'!$D$43="Yes",1,0)</f>
        <v>0</v>
      </c>
      <c r="H1298" s="527">
        <v>22</v>
      </c>
      <c r="I1298" s="561"/>
      <c r="J1298" s="562"/>
      <c r="K1298" s="567"/>
      <c r="L1298" s="564"/>
      <c r="M1298" s="563"/>
      <c r="N1298" s="568"/>
      <c r="O1298" s="570"/>
      <c r="P1298" s="671">
        <f t="shared" si="204"/>
        <v>0</v>
      </c>
      <c r="Q1298" s="63">
        <f t="shared" si="205"/>
        <v>0</v>
      </c>
      <c r="R1298" s="62">
        <f t="shared" si="206"/>
        <v>0</v>
      </c>
      <c r="S1298" s="66">
        <f t="shared" si="207"/>
        <v>0</v>
      </c>
      <c r="T1298" s="7">
        <f>($I1298='Team Results'!$L$4)+0</f>
        <v>0</v>
      </c>
      <c r="U1298" s="7">
        <f t="shared" si="208"/>
        <v>0</v>
      </c>
      <c r="V1298" s="7">
        <f t="shared" si="209"/>
        <v>0</v>
      </c>
      <c r="W1298" s="66">
        <f t="shared" si="210"/>
        <v>0</v>
      </c>
    </row>
    <row r="1299" spans="1:23" ht="15">
      <c r="A1299" s="5" t="str">
        <f t="shared" si="202"/>
        <v/>
      </c>
      <c r="B1299" s="5" t="str">
        <f t="shared" si="203"/>
        <v/>
      </c>
      <c r="C1299" s="5">
        <v>32</v>
      </c>
      <c r="D1299" s="764"/>
      <c r="F1299" s="529"/>
      <c r="G1299" s="539">
        <f>IF('Form - Part 1'!$D$43="Yes",1,0)</f>
        <v>0</v>
      </c>
      <c r="H1299" s="527">
        <v>23</v>
      </c>
      <c r="I1299" s="561"/>
      <c r="J1299" s="562"/>
      <c r="K1299" s="567"/>
      <c r="L1299" s="564"/>
      <c r="M1299" s="563"/>
      <c r="N1299" s="568"/>
      <c r="O1299" s="570"/>
      <c r="P1299" s="671">
        <f t="shared" si="204"/>
        <v>0</v>
      </c>
      <c r="Q1299" s="63">
        <f t="shared" si="205"/>
        <v>0</v>
      </c>
      <c r="R1299" s="62">
        <f t="shared" si="206"/>
        <v>0</v>
      </c>
      <c r="S1299" s="66">
        <f t="shared" si="207"/>
        <v>0</v>
      </c>
      <c r="T1299" s="7">
        <f>($I1299='Team Results'!$L$4)+0</f>
        <v>0</v>
      </c>
      <c r="U1299" s="7">
        <f t="shared" si="208"/>
        <v>0</v>
      </c>
      <c r="V1299" s="7">
        <f t="shared" si="209"/>
        <v>0</v>
      </c>
      <c r="W1299" s="66">
        <f t="shared" si="210"/>
        <v>0</v>
      </c>
    </row>
    <row r="1300" spans="1:23" ht="15">
      <c r="A1300" s="5" t="str">
        <f t="shared" si="202"/>
        <v/>
      </c>
      <c r="B1300" s="5" t="str">
        <f t="shared" si="203"/>
        <v/>
      </c>
      <c r="C1300" s="5">
        <v>32</v>
      </c>
      <c r="D1300" s="764"/>
      <c r="F1300" s="529"/>
      <c r="G1300" s="539">
        <f>IF('Form - Part 1'!$D$43="Yes",1,0)</f>
        <v>0</v>
      </c>
      <c r="H1300" s="527">
        <v>24</v>
      </c>
      <c r="I1300" s="561"/>
      <c r="J1300" s="562"/>
      <c r="K1300" s="567"/>
      <c r="L1300" s="564"/>
      <c r="M1300" s="563"/>
      <c r="N1300" s="568"/>
      <c r="O1300" s="570"/>
      <c r="P1300" s="671">
        <f t="shared" si="204"/>
        <v>0</v>
      </c>
      <c r="Q1300" s="63">
        <f t="shared" si="205"/>
        <v>0</v>
      </c>
      <c r="R1300" s="62">
        <f t="shared" si="206"/>
        <v>0</v>
      </c>
      <c r="S1300" s="66">
        <f t="shared" si="207"/>
        <v>0</v>
      </c>
      <c r="T1300" s="7">
        <f>($I1300='Team Results'!$L$4)+0</f>
        <v>0</v>
      </c>
      <c r="U1300" s="7">
        <f t="shared" si="208"/>
        <v>0</v>
      </c>
      <c r="V1300" s="7">
        <f t="shared" si="209"/>
        <v>0</v>
      </c>
      <c r="W1300" s="66">
        <f t="shared" si="210"/>
        <v>0</v>
      </c>
    </row>
    <row r="1301" spans="1:23" ht="15">
      <c r="A1301" s="5" t="str">
        <f t="shared" si="202"/>
        <v/>
      </c>
      <c r="B1301" s="5" t="str">
        <f t="shared" si="203"/>
        <v/>
      </c>
      <c r="C1301" s="5">
        <v>32</v>
      </c>
      <c r="D1301" s="764"/>
      <c r="F1301" s="529"/>
      <c r="G1301" s="539">
        <f>IF('Form - Part 1'!$D$43="Yes",1,0)</f>
        <v>0</v>
      </c>
      <c r="H1301" s="527">
        <v>25</v>
      </c>
      <c r="I1301" s="561"/>
      <c r="J1301" s="562"/>
      <c r="K1301" s="567"/>
      <c r="L1301" s="564"/>
      <c r="M1301" s="563"/>
      <c r="N1301" s="568"/>
      <c r="O1301" s="570"/>
      <c r="P1301" s="671">
        <f t="shared" si="204"/>
        <v>0</v>
      </c>
      <c r="Q1301" s="63">
        <f t="shared" si="205"/>
        <v>0</v>
      </c>
      <c r="R1301" s="62">
        <f t="shared" si="206"/>
        <v>0</v>
      </c>
      <c r="S1301" s="66">
        <f t="shared" si="207"/>
        <v>0</v>
      </c>
      <c r="T1301" s="7">
        <f>($I1301='Team Results'!$L$4)+0</f>
        <v>0</v>
      </c>
      <c r="U1301" s="7">
        <f t="shared" si="208"/>
        <v>0</v>
      </c>
      <c r="V1301" s="7">
        <f t="shared" si="209"/>
        <v>0</v>
      </c>
      <c r="W1301" s="66">
        <f t="shared" si="210"/>
        <v>0</v>
      </c>
    </row>
    <row r="1302" spans="1:23" ht="15">
      <c r="A1302" s="5" t="str">
        <f t="shared" si="202"/>
        <v/>
      </c>
      <c r="B1302" s="5" t="str">
        <f t="shared" si="203"/>
        <v/>
      </c>
      <c r="C1302" s="5">
        <v>32</v>
      </c>
      <c r="D1302" s="764"/>
      <c r="F1302" s="529"/>
      <c r="G1302" s="539">
        <f>IF('Form - Part 1'!$D$43="Yes",1,0)</f>
        <v>0</v>
      </c>
      <c r="H1302" s="527">
        <v>26</v>
      </c>
      <c r="I1302" s="561"/>
      <c r="J1302" s="562"/>
      <c r="K1302" s="563"/>
      <c r="L1302" s="564"/>
      <c r="M1302" s="563"/>
      <c r="N1302" s="565"/>
      <c r="O1302" s="570"/>
      <c r="P1302" s="671">
        <f t="shared" si="204"/>
        <v>0</v>
      </c>
      <c r="Q1302" s="63">
        <f t="shared" si="205"/>
        <v>0</v>
      </c>
      <c r="R1302" s="62">
        <f t="shared" si="206"/>
        <v>0</v>
      </c>
      <c r="S1302" s="66">
        <f t="shared" si="207"/>
        <v>0</v>
      </c>
      <c r="T1302" s="7">
        <f>($I1302='Team Results'!$L$4)+0</f>
        <v>0</v>
      </c>
      <c r="U1302" s="7">
        <f t="shared" si="208"/>
        <v>0</v>
      </c>
      <c r="V1302" s="7">
        <f t="shared" si="209"/>
        <v>0</v>
      </c>
      <c r="W1302" s="66">
        <f t="shared" si="210"/>
        <v>0</v>
      </c>
    </row>
    <row r="1303" spans="1:23" ht="15">
      <c r="A1303" s="5" t="str">
        <f t="shared" si="202"/>
        <v/>
      </c>
      <c r="B1303" s="5" t="str">
        <f t="shared" si="203"/>
        <v/>
      </c>
      <c r="C1303" s="5">
        <v>32</v>
      </c>
      <c r="D1303" s="764"/>
      <c r="F1303" s="529"/>
      <c r="G1303" s="539">
        <f>IF('Form - Part 1'!$D$43="Yes",1,0)</f>
        <v>0</v>
      </c>
      <c r="H1303" s="527">
        <v>27</v>
      </c>
      <c r="I1303" s="561"/>
      <c r="J1303" s="562"/>
      <c r="K1303" s="563"/>
      <c r="L1303" s="564"/>
      <c r="M1303" s="563"/>
      <c r="N1303" s="565"/>
      <c r="O1303" s="570"/>
      <c r="P1303" s="671">
        <f t="shared" si="204"/>
        <v>0</v>
      </c>
      <c r="Q1303" s="63">
        <f t="shared" si="205"/>
        <v>0</v>
      </c>
      <c r="R1303" s="62">
        <f t="shared" si="206"/>
        <v>0</v>
      </c>
      <c r="S1303" s="66">
        <f t="shared" si="207"/>
        <v>0</v>
      </c>
      <c r="T1303" s="7">
        <f>($I1303='Team Results'!$L$4)+0</f>
        <v>0</v>
      </c>
      <c r="U1303" s="7">
        <f t="shared" si="208"/>
        <v>0</v>
      </c>
      <c r="V1303" s="7">
        <f t="shared" si="209"/>
        <v>0</v>
      </c>
      <c r="W1303" s="66">
        <f t="shared" si="210"/>
        <v>0</v>
      </c>
    </row>
    <row r="1304" spans="1:23" ht="15">
      <c r="A1304" s="5" t="str">
        <f t="shared" si="202"/>
        <v/>
      </c>
      <c r="B1304" s="5" t="str">
        <f t="shared" si="203"/>
        <v/>
      </c>
      <c r="C1304" s="5">
        <v>32</v>
      </c>
      <c r="D1304" s="764"/>
      <c r="F1304" s="529"/>
      <c r="G1304" s="539">
        <f>IF('Form - Part 1'!$D$43="Yes",1,0)</f>
        <v>0</v>
      </c>
      <c r="H1304" s="527">
        <v>28</v>
      </c>
      <c r="I1304" s="561"/>
      <c r="J1304" s="562"/>
      <c r="K1304" s="563"/>
      <c r="L1304" s="564"/>
      <c r="M1304" s="563"/>
      <c r="N1304" s="565"/>
      <c r="O1304" s="570"/>
      <c r="P1304" s="671">
        <f t="shared" si="204"/>
        <v>0</v>
      </c>
      <c r="Q1304" s="63">
        <f t="shared" si="205"/>
        <v>0</v>
      </c>
      <c r="R1304" s="62">
        <f t="shared" si="206"/>
        <v>0</v>
      </c>
      <c r="S1304" s="66">
        <f t="shared" si="207"/>
        <v>0</v>
      </c>
      <c r="T1304" s="7">
        <f>($I1304='Team Results'!$L$4)+0</f>
        <v>0</v>
      </c>
      <c r="U1304" s="7">
        <f t="shared" si="208"/>
        <v>0</v>
      </c>
      <c r="V1304" s="7">
        <f t="shared" si="209"/>
        <v>0</v>
      </c>
      <c r="W1304" s="66">
        <f t="shared" si="210"/>
        <v>0</v>
      </c>
    </row>
    <row r="1305" spans="1:23" ht="15">
      <c r="A1305" s="5" t="str">
        <f t="shared" si="202"/>
        <v/>
      </c>
      <c r="B1305" s="5" t="str">
        <f t="shared" si="203"/>
        <v/>
      </c>
      <c r="C1305" s="5">
        <v>32</v>
      </c>
      <c r="D1305" s="764"/>
      <c r="F1305" s="529"/>
      <c r="G1305" s="539">
        <f>IF('Form - Part 1'!$D$43="Yes",1,0)</f>
        <v>0</v>
      </c>
      <c r="H1305" s="527">
        <v>29</v>
      </c>
      <c r="I1305" s="561"/>
      <c r="J1305" s="562"/>
      <c r="K1305" s="563"/>
      <c r="L1305" s="564"/>
      <c r="M1305" s="563"/>
      <c r="N1305" s="565"/>
      <c r="O1305" s="570"/>
      <c r="P1305" s="671">
        <f t="shared" si="204"/>
        <v>0</v>
      </c>
      <c r="Q1305" s="63">
        <f t="shared" si="205"/>
        <v>0</v>
      </c>
      <c r="R1305" s="62">
        <f t="shared" si="206"/>
        <v>0</v>
      </c>
      <c r="S1305" s="66">
        <f t="shared" si="207"/>
        <v>0</v>
      </c>
      <c r="T1305" s="7">
        <f>($I1305='Team Results'!$L$4)+0</f>
        <v>0</v>
      </c>
      <c r="U1305" s="7">
        <f t="shared" si="208"/>
        <v>0</v>
      </c>
      <c r="V1305" s="7">
        <f t="shared" si="209"/>
        <v>0</v>
      </c>
      <c r="W1305" s="66">
        <f t="shared" si="210"/>
        <v>0</v>
      </c>
    </row>
    <row r="1306" spans="1:23" ht="15">
      <c r="A1306" s="5" t="str">
        <f t="shared" si="202"/>
        <v/>
      </c>
      <c r="B1306" s="5" t="str">
        <f t="shared" si="203"/>
        <v/>
      </c>
      <c r="C1306" s="5">
        <v>32</v>
      </c>
      <c r="D1306" s="764"/>
      <c r="F1306" s="529"/>
      <c r="G1306" s="539">
        <f>IF('Form - Part 1'!$D$43="Yes",1,0)</f>
        <v>0</v>
      </c>
      <c r="H1306" s="527">
        <v>30</v>
      </c>
      <c r="I1306" s="561"/>
      <c r="J1306" s="562"/>
      <c r="K1306" s="567"/>
      <c r="L1306" s="564"/>
      <c r="M1306" s="563"/>
      <c r="N1306" s="568"/>
      <c r="O1306" s="570"/>
      <c r="P1306" s="671">
        <f t="shared" si="204"/>
        <v>0</v>
      </c>
      <c r="Q1306" s="63">
        <f t="shared" si="205"/>
        <v>0</v>
      </c>
      <c r="R1306" s="62">
        <f t="shared" si="206"/>
        <v>0</v>
      </c>
      <c r="S1306" s="66">
        <f t="shared" si="207"/>
        <v>0</v>
      </c>
      <c r="T1306" s="7">
        <f>($I1306='Team Results'!$L$4)+0</f>
        <v>0</v>
      </c>
      <c r="U1306" s="7">
        <f t="shared" si="208"/>
        <v>0</v>
      </c>
      <c r="V1306" s="7">
        <f t="shared" si="209"/>
        <v>0</v>
      </c>
      <c r="W1306" s="66">
        <f t="shared" si="210"/>
        <v>0</v>
      </c>
    </row>
    <row r="1307" spans="1:23" ht="15">
      <c r="A1307" s="5" t="str">
        <f t="shared" si="202"/>
        <v/>
      </c>
      <c r="B1307" s="5" t="str">
        <f t="shared" si="203"/>
        <v/>
      </c>
      <c r="C1307" s="5">
        <v>32</v>
      </c>
      <c r="D1307" s="764"/>
      <c r="F1307" s="529"/>
      <c r="G1307" s="539">
        <f>IF('Form - Part 1'!$D$43="Yes",1,0)</f>
        <v>0</v>
      </c>
      <c r="H1307" s="527">
        <v>31</v>
      </c>
      <c r="I1307" s="561"/>
      <c r="J1307" s="562"/>
      <c r="K1307" s="567"/>
      <c r="L1307" s="564"/>
      <c r="M1307" s="563"/>
      <c r="N1307" s="568"/>
      <c r="O1307" s="570"/>
      <c r="P1307" s="671">
        <f t="shared" si="204"/>
        <v>0</v>
      </c>
      <c r="Q1307" s="63">
        <f t="shared" si="205"/>
        <v>0</v>
      </c>
      <c r="R1307" s="62">
        <f t="shared" si="206"/>
        <v>0</v>
      </c>
      <c r="S1307" s="66">
        <f t="shared" si="207"/>
        <v>0</v>
      </c>
      <c r="T1307" s="7">
        <f>($I1307='Team Results'!$L$4)+0</f>
        <v>0</v>
      </c>
      <c r="U1307" s="7">
        <f t="shared" si="208"/>
        <v>0</v>
      </c>
      <c r="V1307" s="7">
        <f t="shared" si="209"/>
        <v>0</v>
      </c>
      <c r="W1307" s="66">
        <f t="shared" si="210"/>
        <v>0</v>
      </c>
    </row>
    <row r="1308" spans="1:23" ht="15">
      <c r="A1308" s="5" t="str">
        <f t="shared" si="202"/>
        <v/>
      </c>
      <c r="B1308" s="5" t="str">
        <f t="shared" si="203"/>
        <v/>
      </c>
      <c r="C1308" s="5">
        <v>32</v>
      </c>
      <c r="D1308" s="764"/>
      <c r="F1308" s="529"/>
      <c r="G1308" s="539">
        <f>IF('Form - Part 1'!$D$43="Yes",1,0)</f>
        <v>0</v>
      </c>
      <c r="H1308" s="527">
        <v>32</v>
      </c>
      <c r="I1308" s="561"/>
      <c r="J1308" s="562"/>
      <c r="K1308" s="567"/>
      <c r="L1308" s="564"/>
      <c r="M1308" s="563"/>
      <c r="N1308" s="568"/>
      <c r="O1308" s="570"/>
      <c r="P1308" s="671">
        <f t="shared" si="204"/>
        <v>0</v>
      </c>
      <c r="Q1308" s="63">
        <f t="shared" si="205"/>
        <v>0</v>
      </c>
      <c r="R1308" s="62">
        <f t="shared" si="206"/>
        <v>0</v>
      </c>
      <c r="S1308" s="66">
        <f t="shared" si="207"/>
        <v>0</v>
      </c>
      <c r="T1308" s="7">
        <f>($I1308='Team Results'!$L$4)+0</f>
        <v>0</v>
      </c>
      <c r="U1308" s="7">
        <f t="shared" si="208"/>
        <v>0</v>
      </c>
      <c r="V1308" s="7">
        <f t="shared" si="209"/>
        <v>0</v>
      </c>
      <c r="W1308" s="66">
        <f t="shared" si="210"/>
        <v>0</v>
      </c>
    </row>
    <row r="1309" spans="1:23" ht="15">
      <c r="A1309" s="5" t="str">
        <f t="shared" si="202"/>
        <v/>
      </c>
      <c r="B1309" s="5" t="str">
        <f t="shared" si="203"/>
        <v/>
      </c>
      <c r="C1309" s="5">
        <v>32</v>
      </c>
      <c r="D1309" s="764"/>
      <c r="F1309" s="529"/>
      <c r="G1309" s="539">
        <f>IF('Form - Part 1'!$D$43="Yes",1,0)</f>
        <v>0</v>
      </c>
      <c r="H1309" s="527">
        <v>33</v>
      </c>
      <c r="I1309" s="561"/>
      <c r="J1309" s="562"/>
      <c r="K1309" s="567"/>
      <c r="L1309" s="564"/>
      <c r="M1309" s="563"/>
      <c r="N1309" s="568"/>
      <c r="O1309" s="570"/>
      <c r="P1309" s="671">
        <f t="shared" si="204"/>
        <v>0</v>
      </c>
      <c r="Q1309" s="63">
        <f t="shared" si="205"/>
        <v>0</v>
      </c>
      <c r="R1309" s="62">
        <f t="shared" si="206"/>
        <v>0</v>
      </c>
      <c r="S1309" s="66">
        <f t="shared" si="207"/>
        <v>0</v>
      </c>
      <c r="T1309" s="7">
        <f>($I1309='Team Results'!$L$4)+0</f>
        <v>0</v>
      </c>
      <c r="U1309" s="7">
        <f t="shared" si="208"/>
        <v>0</v>
      </c>
      <c r="V1309" s="7">
        <f t="shared" si="209"/>
        <v>0</v>
      </c>
      <c r="W1309" s="66">
        <f t="shared" si="210"/>
        <v>0</v>
      </c>
    </row>
    <row r="1310" spans="1:23" ht="15">
      <c r="A1310" s="5" t="str">
        <f t="shared" si="202"/>
        <v/>
      </c>
      <c r="B1310" s="5" t="str">
        <f t="shared" si="203"/>
        <v/>
      </c>
      <c r="C1310" s="5">
        <v>32</v>
      </c>
      <c r="D1310" s="764"/>
      <c r="F1310" s="529"/>
      <c r="G1310" s="539">
        <f>IF('Form - Part 1'!$D$43="Yes",1,0)</f>
        <v>0</v>
      </c>
      <c r="H1310" s="527">
        <v>34</v>
      </c>
      <c r="I1310" s="561"/>
      <c r="J1310" s="562"/>
      <c r="K1310" s="567"/>
      <c r="L1310" s="564"/>
      <c r="M1310" s="563"/>
      <c r="N1310" s="568"/>
      <c r="O1310" s="570"/>
      <c r="P1310" s="671">
        <f t="shared" si="204"/>
        <v>0</v>
      </c>
      <c r="Q1310" s="63">
        <f t="shared" si="205"/>
        <v>0</v>
      </c>
      <c r="R1310" s="62">
        <f t="shared" si="206"/>
        <v>0</v>
      </c>
      <c r="S1310" s="66">
        <f t="shared" si="207"/>
        <v>0</v>
      </c>
      <c r="T1310" s="7">
        <f>($I1310='Team Results'!$L$4)+0</f>
        <v>0</v>
      </c>
      <c r="U1310" s="7">
        <f t="shared" si="208"/>
        <v>0</v>
      </c>
      <c r="V1310" s="7">
        <f t="shared" si="209"/>
        <v>0</v>
      </c>
      <c r="W1310" s="66">
        <f t="shared" si="210"/>
        <v>0</v>
      </c>
    </row>
    <row r="1311" spans="1:23" ht="15">
      <c r="A1311" s="5" t="str">
        <f t="shared" si="202"/>
        <v/>
      </c>
      <c r="B1311" s="5" t="str">
        <f t="shared" si="203"/>
        <v/>
      </c>
      <c r="C1311" s="5">
        <v>32</v>
      </c>
      <c r="D1311" s="764"/>
      <c r="F1311" s="529"/>
      <c r="G1311" s="539">
        <f>IF('Form - Part 1'!$D$43="Yes",1,0)</f>
        <v>0</v>
      </c>
      <c r="H1311" s="527">
        <v>35</v>
      </c>
      <c r="I1311" s="561"/>
      <c r="J1311" s="562"/>
      <c r="K1311" s="567"/>
      <c r="L1311" s="564"/>
      <c r="M1311" s="563"/>
      <c r="N1311" s="568"/>
      <c r="O1311" s="570"/>
      <c r="P1311" s="671">
        <f t="shared" si="204"/>
        <v>0</v>
      </c>
      <c r="Q1311" s="63">
        <f t="shared" si="205"/>
        <v>0</v>
      </c>
      <c r="R1311" s="62">
        <f t="shared" si="206"/>
        <v>0</v>
      </c>
      <c r="S1311" s="66">
        <f t="shared" si="207"/>
        <v>0</v>
      </c>
      <c r="T1311" s="7">
        <f>($I1311='Team Results'!$L$4)+0</f>
        <v>0</v>
      </c>
      <c r="U1311" s="7">
        <f t="shared" si="208"/>
        <v>0</v>
      </c>
      <c r="V1311" s="7">
        <f t="shared" si="209"/>
        <v>0</v>
      </c>
      <c r="W1311" s="66">
        <f t="shared" si="210"/>
        <v>0</v>
      </c>
    </row>
    <row r="1312" spans="1:23" ht="15">
      <c r="A1312" s="5" t="str">
        <f t="shared" si="202"/>
        <v/>
      </c>
      <c r="B1312" s="5" t="str">
        <f t="shared" si="203"/>
        <v/>
      </c>
      <c r="C1312" s="5">
        <v>32</v>
      </c>
      <c r="D1312" s="764"/>
      <c r="F1312" s="529"/>
      <c r="G1312" s="539">
        <f>IF('Form - Part 1'!$D$43="Yes",1,0)</f>
        <v>0</v>
      </c>
      <c r="H1312" s="527">
        <v>36</v>
      </c>
      <c r="I1312" s="561"/>
      <c r="J1312" s="562"/>
      <c r="K1312" s="567"/>
      <c r="L1312" s="564"/>
      <c r="M1312" s="563"/>
      <c r="N1312" s="568"/>
      <c r="O1312" s="570"/>
      <c r="P1312" s="671">
        <f t="shared" si="204"/>
        <v>0</v>
      </c>
      <c r="Q1312" s="63">
        <f t="shared" si="205"/>
        <v>0</v>
      </c>
      <c r="R1312" s="62">
        <f t="shared" si="206"/>
        <v>0</v>
      </c>
      <c r="S1312" s="66">
        <f t="shared" si="207"/>
        <v>0</v>
      </c>
      <c r="T1312" s="7">
        <f>($I1312='Team Results'!$L$4)+0</f>
        <v>0</v>
      </c>
      <c r="U1312" s="7">
        <f t="shared" si="208"/>
        <v>0</v>
      </c>
      <c r="V1312" s="7">
        <f t="shared" si="209"/>
        <v>0</v>
      </c>
      <c r="W1312" s="66">
        <f t="shared" si="210"/>
        <v>0</v>
      </c>
    </row>
    <row r="1313" spans="1:52" ht="15">
      <c r="A1313" s="5" t="str">
        <f t="shared" si="202"/>
        <v/>
      </c>
      <c r="B1313" s="5" t="str">
        <f t="shared" si="203"/>
        <v/>
      </c>
      <c r="C1313" s="5">
        <v>32</v>
      </c>
      <c r="D1313" s="764"/>
      <c r="F1313" s="529"/>
      <c r="G1313" s="539">
        <f>IF('Form - Part 1'!$D$43="Yes",1,0)</f>
        <v>0</v>
      </c>
      <c r="H1313" s="527">
        <v>37</v>
      </c>
      <c r="I1313" s="561"/>
      <c r="J1313" s="562"/>
      <c r="K1313" s="567"/>
      <c r="L1313" s="564"/>
      <c r="M1313" s="563"/>
      <c r="N1313" s="568"/>
      <c r="O1313" s="570"/>
      <c r="P1313" s="671">
        <f t="shared" si="204"/>
        <v>0</v>
      </c>
      <c r="Q1313" s="63">
        <f t="shared" si="205"/>
        <v>0</v>
      </c>
      <c r="R1313" s="62">
        <f t="shared" si="206"/>
        <v>0</v>
      </c>
      <c r="S1313" s="66">
        <f t="shared" si="207"/>
        <v>0</v>
      </c>
      <c r="T1313" s="7">
        <f>($I1313='Team Results'!$L$4)+0</f>
        <v>0</v>
      </c>
      <c r="U1313" s="7">
        <f t="shared" si="208"/>
        <v>0</v>
      </c>
      <c r="V1313" s="7">
        <f t="shared" si="209"/>
        <v>0</v>
      </c>
      <c r="W1313" s="66">
        <f t="shared" si="210"/>
        <v>0</v>
      </c>
    </row>
    <row r="1314" spans="1:52" ht="15">
      <c r="A1314" s="5" t="str">
        <f t="shared" si="202"/>
        <v/>
      </c>
      <c r="B1314" s="5" t="str">
        <f t="shared" si="203"/>
        <v/>
      </c>
      <c r="C1314" s="5">
        <v>32</v>
      </c>
      <c r="D1314" s="764"/>
      <c r="F1314" s="529"/>
      <c r="G1314" s="539">
        <f>IF('Form - Part 1'!$D$43="Yes",1,0)</f>
        <v>0</v>
      </c>
      <c r="H1314" s="527">
        <v>38</v>
      </c>
      <c r="I1314" s="561"/>
      <c r="J1314" s="562"/>
      <c r="K1314" s="567"/>
      <c r="L1314" s="564"/>
      <c r="M1314" s="563"/>
      <c r="N1314" s="568"/>
      <c r="O1314" s="570"/>
      <c r="P1314" s="671">
        <f t="shared" si="204"/>
        <v>0</v>
      </c>
      <c r="Q1314" s="63">
        <f t="shared" si="205"/>
        <v>0</v>
      </c>
      <c r="R1314" s="62">
        <f t="shared" si="206"/>
        <v>0</v>
      </c>
      <c r="S1314" s="66">
        <f t="shared" si="207"/>
        <v>0</v>
      </c>
      <c r="T1314" s="7">
        <f>($I1314='Team Results'!$L$4)+0</f>
        <v>0</v>
      </c>
      <c r="U1314" s="7">
        <f t="shared" si="208"/>
        <v>0</v>
      </c>
      <c r="V1314" s="7">
        <f t="shared" si="209"/>
        <v>0</v>
      </c>
      <c r="W1314" s="66">
        <f t="shared" si="210"/>
        <v>0</v>
      </c>
    </row>
    <row r="1315" spans="1:52" ht="15">
      <c r="A1315" s="5" t="str">
        <f t="shared" si="202"/>
        <v/>
      </c>
      <c r="B1315" s="5" t="str">
        <f t="shared" si="203"/>
        <v/>
      </c>
      <c r="C1315" s="5">
        <v>32</v>
      </c>
      <c r="D1315" s="764"/>
      <c r="F1315" s="529"/>
      <c r="G1315" s="539">
        <f>IF('Form - Part 1'!$D$43="Yes",1,0)</f>
        <v>0</v>
      </c>
      <c r="H1315" s="527">
        <v>39</v>
      </c>
      <c r="I1315" s="561"/>
      <c r="J1315" s="562"/>
      <c r="K1315" s="563"/>
      <c r="L1315" s="564"/>
      <c r="M1315" s="563"/>
      <c r="N1315" s="565"/>
      <c r="O1315" s="570"/>
      <c r="P1315" s="671">
        <f t="shared" si="204"/>
        <v>0</v>
      </c>
      <c r="Q1315" s="63">
        <f t="shared" si="205"/>
        <v>0</v>
      </c>
      <c r="R1315" s="62">
        <f t="shared" si="206"/>
        <v>0</v>
      </c>
      <c r="S1315" s="66">
        <f t="shared" si="207"/>
        <v>0</v>
      </c>
      <c r="T1315" s="7">
        <f>($I1315='Team Results'!$L$4)+0</f>
        <v>0</v>
      </c>
      <c r="U1315" s="7">
        <f t="shared" si="208"/>
        <v>0</v>
      </c>
      <c r="V1315" s="7">
        <f t="shared" si="209"/>
        <v>0</v>
      </c>
      <c r="W1315" s="66">
        <f t="shared" si="210"/>
        <v>0</v>
      </c>
    </row>
    <row r="1316" spans="1:52" s="5" customFormat="1" ht="15">
      <c r="A1316" s="5" t="str">
        <f t="shared" si="202"/>
        <v/>
      </c>
      <c r="B1316" s="5" t="str">
        <f t="shared" si="203"/>
        <v/>
      </c>
      <c r="C1316" s="5">
        <v>32</v>
      </c>
      <c r="D1316" s="765"/>
      <c r="E1316" s="536"/>
      <c r="F1316" s="529"/>
      <c r="G1316" s="539">
        <f>IF('Form - Part 1'!$D$43="Yes",1,0)</f>
        <v>0</v>
      </c>
      <c r="H1316" s="537">
        <v>40</v>
      </c>
      <c r="I1316" s="579"/>
      <c r="J1316" s="580"/>
      <c r="K1316" s="583"/>
      <c r="L1316" s="582"/>
      <c r="M1316" s="583"/>
      <c r="N1316" s="584"/>
      <c r="O1316" s="585"/>
      <c r="P1316" s="671">
        <f t="shared" si="204"/>
        <v>0</v>
      </c>
      <c r="Q1316" s="63">
        <f t="shared" si="205"/>
        <v>0</v>
      </c>
      <c r="R1316" s="62">
        <f t="shared" si="206"/>
        <v>0</v>
      </c>
      <c r="S1316" s="66">
        <f t="shared" si="207"/>
        <v>0</v>
      </c>
      <c r="T1316" s="7">
        <f>($I1316='Team Results'!$L$4)+0</f>
        <v>0</v>
      </c>
      <c r="U1316" s="7">
        <f t="shared" si="208"/>
        <v>0</v>
      </c>
      <c r="V1316" s="7">
        <f t="shared" si="209"/>
        <v>0</v>
      </c>
      <c r="W1316" s="66">
        <f t="shared" si="210"/>
        <v>0</v>
      </c>
      <c r="X1316" s="62"/>
      <c r="Y1316" s="62"/>
      <c r="Z1316" s="62"/>
      <c r="AA1316" s="62"/>
      <c r="AB1316" s="62"/>
      <c r="AC1316" s="62"/>
      <c r="AD1316" s="62"/>
      <c r="AE1316" s="62"/>
      <c r="AF1316" s="62"/>
      <c r="AG1316" s="62"/>
      <c r="AH1316" s="62"/>
      <c r="AI1316" s="62"/>
      <c r="AJ1316" s="62"/>
      <c r="AK1316" s="62"/>
      <c r="AL1316" s="62"/>
      <c r="AM1316" s="62"/>
      <c r="AN1316" s="62"/>
      <c r="AO1316" s="62"/>
      <c r="AP1316" s="62"/>
      <c r="AQ1316" s="62"/>
      <c r="AR1316" s="62"/>
      <c r="AS1316" s="62"/>
      <c r="AT1316" s="62"/>
      <c r="AU1316" s="62"/>
      <c r="AV1316" s="62"/>
      <c r="AW1316" s="62"/>
      <c r="AX1316" s="62"/>
      <c r="AY1316" s="62"/>
      <c r="AZ1316" s="62"/>
    </row>
    <row r="1317" spans="1:52" s="241" customFormat="1">
      <c r="D1317" s="298"/>
      <c r="E1317" s="299"/>
      <c r="F1317" s="300"/>
      <c r="G1317" s="300"/>
      <c r="I1317" s="242"/>
      <c r="J1317" s="242"/>
      <c r="K1317" s="242"/>
      <c r="L1317" s="242"/>
      <c r="M1317" s="242"/>
      <c r="N1317" s="242"/>
      <c r="O1317" s="243"/>
      <c r="P1317" s="671">
        <f t="shared" si="204"/>
        <v>0</v>
      </c>
      <c r="Q1317" s="63">
        <f t="shared" si="205"/>
        <v>0</v>
      </c>
      <c r="R1317" s="62">
        <f t="shared" si="206"/>
        <v>0</v>
      </c>
      <c r="S1317" s="66">
        <f t="shared" si="207"/>
        <v>0</v>
      </c>
      <c r="T1317" s="7">
        <f>($I1317='Team Results'!$L$4)+0</f>
        <v>0</v>
      </c>
      <c r="U1317" s="7">
        <f t="shared" si="208"/>
        <v>0</v>
      </c>
      <c r="V1317" s="7">
        <f t="shared" si="209"/>
        <v>0</v>
      </c>
      <c r="W1317" s="66">
        <f t="shared" si="210"/>
        <v>0</v>
      </c>
    </row>
    <row r="1318" spans="1:52" ht="15">
      <c r="A1318" s="5" t="str">
        <f>IF(ISERROR(MONTH($E$1318)),"",MONTH($E$1318))</f>
        <v/>
      </c>
      <c r="B1318" s="5" t="str">
        <f>IF(ISERROR(WEEKNUM($E$1318)),"",WEEKNUM($E$1318))</f>
        <v/>
      </c>
      <c r="C1318" s="5">
        <v>33</v>
      </c>
      <c r="D1318" s="763">
        <v>33</v>
      </c>
      <c r="E1318" s="538" t="str">
        <f>IF(ISBLANK('Form - Part 1'!B44),"",'Form - Part 1'!B44)</f>
        <v/>
      </c>
      <c r="F1318" s="539" t="str">
        <f>IF(ISBLANK('Form - Part 1'!C44),"0",'Form - Part 1'!C44)</f>
        <v>0</v>
      </c>
      <c r="G1318" s="539">
        <f>IF('Form - Part 1'!$D$44="Yes",1,0)</f>
        <v>0</v>
      </c>
      <c r="H1318" s="527">
        <v>1</v>
      </c>
      <c r="I1318" s="561"/>
      <c r="J1318" s="562"/>
      <c r="K1318" s="563"/>
      <c r="L1318" s="564"/>
      <c r="M1318" s="563"/>
      <c r="N1318" s="565"/>
      <c r="O1318" s="570"/>
      <c r="P1318" s="671">
        <f t="shared" si="204"/>
        <v>0</v>
      </c>
      <c r="Q1318" s="63">
        <f t="shared" si="205"/>
        <v>0</v>
      </c>
      <c r="R1318" s="62">
        <f t="shared" si="206"/>
        <v>0</v>
      </c>
      <c r="S1318" s="66">
        <f t="shared" si="207"/>
        <v>0</v>
      </c>
      <c r="T1318" s="7">
        <f>($I1318='Team Results'!$L$4)+0</f>
        <v>0</v>
      </c>
      <c r="U1318" s="7">
        <f t="shared" si="208"/>
        <v>0</v>
      </c>
      <c r="V1318" s="7">
        <f t="shared" si="209"/>
        <v>0</v>
      </c>
      <c r="W1318" s="66">
        <f t="shared" si="210"/>
        <v>0</v>
      </c>
    </row>
    <row r="1319" spans="1:52" ht="15">
      <c r="A1319" s="5" t="str">
        <f t="shared" ref="A1319:A1357" si="211">IF(ISERROR(MONTH($E$1318)),"",MONTH($E$1318))</f>
        <v/>
      </c>
      <c r="B1319" s="5" t="str">
        <f t="shared" ref="B1319:B1357" si="212">IF(ISERROR(WEEKNUM($E$1318)),"",WEEKNUM($E$1318))</f>
        <v/>
      </c>
      <c r="C1319" s="5">
        <v>33</v>
      </c>
      <c r="D1319" s="764"/>
      <c r="F1319" s="529"/>
      <c r="G1319" s="539">
        <f>IF('Form - Part 1'!$D$44="Yes",1,0)</f>
        <v>0</v>
      </c>
      <c r="H1319" s="527">
        <v>2</v>
      </c>
      <c r="I1319" s="561"/>
      <c r="J1319" s="562"/>
      <c r="K1319" s="567"/>
      <c r="L1319" s="564"/>
      <c r="M1319" s="563"/>
      <c r="N1319" s="568"/>
      <c r="O1319" s="570"/>
      <c r="P1319" s="671">
        <f t="shared" si="204"/>
        <v>0</v>
      </c>
      <c r="Q1319" s="63">
        <f t="shared" si="205"/>
        <v>0</v>
      </c>
      <c r="R1319" s="62">
        <f t="shared" si="206"/>
        <v>0</v>
      </c>
      <c r="S1319" s="66">
        <f t="shared" si="207"/>
        <v>0</v>
      </c>
      <c r="T1319" s="7">
        <f>($I1319='Team Results'!$L$4)+0</f>
        <v>0</v>
      </c>
      <c r="U1319" s="7">
        <f t="shared" si="208"/>
        <v>0</v>
      </c>
      <c r="V1319" s="7">
        <f t="shared" si="209"/>
        <v>0</v>
      </c>
      <c r="W1319" s="66">
        <f t="shared" si="210"/>
        <v>0</v>
      </c>
    </row>
    <row r="1320" spans="1:52" ht="15">
      <c r="A1320" s="5" t="str">
        <f t="shared" si="211"/>
        <v/>
      </c>
      <c r="B1320" s="5" t="str">
        <f t="shared" si="212"/>
        <v/>
      </c>
      <c r="C1320" s="5">
        <v>33</v>
      </c>
      <c r="D1320" s="764"/>
      <c r="F1320" s="529"/>
      <c r="G1320" s="539">
        <f>IF('Form - Part 1'!$D$44="Yes",1,0)</f>
        <v>0</v>
      </c>
      <c r="H1320" s="527">
        <v>3</v>
      </c>
      <c r="I1320" s="561"/>
      <c r="J1320" s="562"/>
      <c r="K1320" s="567"/>
      <c r="L1320" s="564"/>
      <c r="M1320" s="563"/>
      <c r="N1320" s="568"/>
      <c r="O1320" s="570"/>
      <c r="P1320" s="671">
        <f t="shared" si="204"/>
        <v>0</v>
      </c>
      <c r="Q1320" s="63">
        <f t="shared" si="205"/>
        <v>0</v>
      </c>
      <c r="R1320" s="62">
        <f t="shared" si="206"/>
        <v>0</v>
      </c>
      <c r="S1320" s="66">
        <f t="shared" si="207"/>
        <v>0</v>
      </c>
      <c r="T1320" s="7">
        <f>($I1320='Team Results'!$L$4)+0</f>
        <v>0</v>
      </c>
      <c r="U1320" s="7">
        <f t="shared" si="208"/>
        <v>0</v>
      </c>
      <c r="V1320" s="7">
        <f t="shared" si="209"/>
        <v>0</v>
      </c>
      <c r="W1320" s="66">
        <f t="shared" si="210"/>
        <v>0</v>
      </c>
    </row>
    <row r="1321" spans="1:52" ht="15">
      <c r="A1321" s="5" t="str">
        <f t="shared" si="211"/>
        <v/>
      </c>
      <c r="B1321" s="5" t="str">
        <f t="shared" si="212"/>
        <v/>
      </c>
      <c r="C1321" s="5">
        <v>33</v>
      </c>
      <c r="D1321" s="764"/>
      <c r="F1321" s="529"/>
      <c r="G1321" s="539">
        <f>IF('Form - Part 1'!$D$44="Yes",1,0)</f>
        <v>0</v>
      </c>
      <c r="H1321" s="527">
        <v>4</v>
      </c>
      <c r="I1321" s="561"/>
      <c r="J1321" s="562"/>
      <c r="K1321" s="563"/>
      <c r="L1321" s="564"/>
      <c r="M1321" s="563"/>
      <c r="N1321" s="565"/>
      <c r="O1321" s="570"/>
      <c r="P1321" s="671">
        <f t="shared" si="204"/>
        <v>0</v>
      </c>
      <c r="Q1321" s="63">
        <f t="shared" si="205"/>
        <v>0</v>
      </c>
      <c r="R1321" s="62">
        <f t="shared" si="206"/>
        <v>0</v>
      </c>
      <c r="S1321" s="66">
        <f t="shared" si="207"/>
        <v>0</v>
      </c>
      <c r="T1321" s="7">
        <f>($I1321='Team Results'!$L$4)+0</f>
        <v>0</v>
      </c>
      <c r="U1321" s="7">
        <f t="shared" si="208"/>
        <v>0</v>
      </c>
      <c r="V1321" s="7">
        <f t="shared" si="209"/>
        <v>0</v>
      </c>
      <c r="W1321" s="66">
        <f t="shared" si="210"/>
        <v>0</v>
      </c>
    </row>
    <row r="1322" spans="1:52" ht="15">
      <c r="A1322" s="5" t="str">
        <f t="shared" si="211"/>
        <v/>
      </c>
      <c r="B1322" s="5" t="str">
        <f t="shared" si="212"/>
        <v/>
      </c>
      <c r="C1322" s="5">
        <v>33</v>
      </c>
      <c r="D1322" s="764"/>
      <c r="F1322" s="529"/>
      <c r="G1322" s="539">
        <f>IF('Form - Part 1'!$D$44="Yes",1,0)</f>
        <v>0</v>
      </c>
      <c r="H1322" s="527">
        <v>5</v>
      </c>
      <c r="I1322" s="561"/>
      <c r="J1322" s="562"/>
      <c r="K1322" s="563"/>
      <c r="L1322" s="564"/>
      <c r="M1322" s="563"/>
      <c r="N1322" s="565"/>
      <c r="O1322" s="570"/>
      <c r="P1322" s="671">
        <f t="shared" si="204"/>
        <v>0</v>
      </c>
      <c r="Q1322" s="63">
        <f t="shared" si="205"/>
        <v>0</v>
      </c>
      <c r="R1322" s="62">
        <f t="shared" si="206"/>
        <v>0</v>
      </c>
      <c r="S1322" s="66">
        <f t="shared" si="207"/>
        <v>0</v>
      </c>
      <c r="T1322" s="7">
        <f>($I1322='Team Results'!$L$4)+0</f>
        <v>0</v>
      </c>
      <c r="U1322" s="7">
        <f t="shared" si="208"/>
        <v>0</v>
      </c>
      <c r="V1322" s="7">
        <f t="shared" si="209"/>
        <v>0</v>
      </c>
      <c r="W1322" s="66">
        <f t="shared" si="210"/>
        <v>0</v>
      </c>
    </row>
    <row r="1323" spans="1:52" ht="15">
      <c r="A1323" s="5" t="str">
        <f t="shared" si="211"/>
        <v/>
      </c>
      <c r="B1323" s="5" t="str">
        <f t="shared" si="212"/>
        <v/>
      </c>
      <c r="C1323" s="5">
        <v>33</v>
      </c>
      <c r="D1323" s="764"/>
      <c r="F1323" s="529"/>
      <c r="G1323" s="539">
        <f>IF('Form - Part 1'!$D$44="Yes",1,0)</f>
        <v>0</v>
      </c>
      <c r="H1323" s="527">
        <v>6</v>
      </c>
      <c r="I1323" s="561"/>
      <c r="J1323" s="562"/>
      <c r="K1323" s="563"/>
      <c r="L1323" s="564"/>
      <c r="M1323" s="563"/>
      <c r="N1323" s="565"/>
      <c r="O1323" s="570"/>
      <c r="P1323" s="671">
        <f t="shared" si="204"/>
        <v>0</v>
      </c>
      <c r="Q1323" s="63">
        <f t="shared" si="205"/>
        <v>0</v>
      </c>
      <c r="R1323" s="62">
        <f t="shared" si="206"/>
        <v>0</v>
      </c>
      <c r="S1323" s="66">
        <f t="shared" si="207"/>
        <v>0</v>
      </c>
      <c r="T1323" s="7">
        <f>($I1323='Team Results'!$L$4)+0</f>
        <v>0</v>
      </c>
      <c r="U1323" s="7">
        <f t="shared" si="208"/>
        <v>0</v>
      </c>
      <c r="V1323" s="7">
        <f t="shared" si="209"/>
        <v>0</v>
      </c>
      <c r="W1323" s="66">
        <f t="shared" si="210"/>
        <v>0</v>
      </c>
    </row>
    <row r="1324" spans="1:52" ht="15">
      <c r="A1324" s="5" t="str">
        <f t="shared" si="211"/>
        <v/>
      </c>
      <c r="B1324" s="5" t="str">
        <f t="shared" si="212"/>
        <v/>
      </c>
      <c r="C1324" s="5">
        <v>33</v>
      </c>
      <c r="D1324" s="764"/>
      <c r="F1324" s="529"/>
      <c r="G1324" s="539">
        <f>IF('Form - Part 1'!$D$44="Yes",1,0)</f>
        <v>0</v>
      </c>
      <c r="H1324" s="527">
        <v>7</v>
      </c>
      <c r="I1324" s="561"/>
      <c r="J1324" s="562"/>
      <c r="K1324" s="567"/>
      <c r="L1324" s="564"/>
      <c r="M1324" s="563"/>
      <c r="N1324" s="568"/>
      <c r="O1324" s="570"/>
      <c r="P1324" s="671">
        <f t="shared" si="204"/>
        <v>0</v>
      </c>
      <c r="Q1324" s="63">
        <f t="shared" si="205"/>
        <v>0</v>
      </c>
      <c r="R1324" s="62">
        <f t="shared" si="206"/>
        <v>0</v>
      </c>
      <c r="S1324" s="66">
        <f t="shared" si="207"/>
        <v>0</v>
      </c>
      <c r="T1324" s="7">
        <f>($I1324='Team Results'!$L$4)+0</f>
        <v>0</v>
      </c>
      <c r="U1324" s="7">
        <f t="shared" si="208"/>
        <v>0</v>
      </c>
      <c r="V1324" s="7">
        <f t="shared" si="209"/>
        <v>0</v>
      </c>
      <c r="W1324" s="66">
        <f t="shared" si="210"/>
        <v>0</v>
      </c>
    </row>
    <row r="1325" spans="1:52" ht="15">
      <c r="A1325" s="5" t="str">
        <f t="shared" si="211"/>
        <v/>
      </c>
      <c r="B1325" s="5" t="str">
        <f t="shared" si="212"/>
        <v/>
      </c>
      <c r="C1325" s="5">
        <v>33</v>
      </c>
      <c r="D1325" s="764"/>
      <c r="F1325" s="529"/>
      <c r="G1325" s="539">
        <f>IF('Form - Part 1'!$D$44="Yes",1,0)</f>
        <v>0</v>
      </c>
      <c r="H1325" s="527">
        <v>8</v>
      </c>
      <c r="I1325" s="561"/>
      <c r="J1325" s="562"/>
      <c r="K1325" s="567"/>
      <c r="L1325" s="564"/>
      <c r="M1325" s="563"/>
      <c r="N1325" s="568"/>
      <c r="O1325" s="570"/>
      <c r="P1325" s="671">
        <f t="shared" si="204"/>
        <v>0</v>
      </c>
      <c r="Q1325" s="63">
        <f t="shared" si="205"/>
        <v>0</v>
      </c>
      <c r="R1325" s="62">
        <f t="shared" si="206"/>
        <v>0</v>
      </c>
      <c r="S1325" s="66">
        <f t="shared" si="207"/>
        <v>0</v>
      </c>
      <c r="T1325" s="7">
        <f>($I1325='Team Results'!$L$4)+0</f>
        <v>0</v>
      </c>
      <c r="U1325" s="7">
        <f t="shared" si="208"/>
        <v>0</v>
      </c>
      <c r="V1325" s="7">
        <f t="shared" si="209"/>
        <v>0</v>
      </c>
      <c r="W1325" s="66">
        <f t="shared" si="210"/>
        <v>0</v>
      </c>
    </row>
    <row r="1326" spans="1:52" ht="15">
      <c r="A1326" s="5" t="str">
        <f t="shared" si="211"/>
        <v/>
      </c>
      <c r="B1326" s="5" t="str">
        <f t="shared" si="212"/>
        <v/>
      </c>
      <c r="C1326" s="5">
        <v>33</v>
      </c>
      <c r="D1326" s="764"/>
      <c r="F1326" s="529"/>
      <c r="G1326" s="539">
        <f>IF('Form - Part 1'!$D$44="Yes",1,0)</f>
        <v>0</v>
      </c>
      <c r="H1326" s="527">
        <v>9</v>
      </c>
      <c r="I1326" s="561"/>
      <c r="J1326" s="562"/>
      <c r="K1326" s="563"/>
      <c r="L1326" s="564"/>
      <c r="M1326" s="563"/>
      <c r="N1326" s="565"/>
      <c r="O1326" s="570"/>
      <c r="P1326" s="671">
        <f t="shared" si="204"/>
        <v>0</v>
      </c>
      <c r="Q1326" s="63">
        <f t="shared" si="205"/>
        <v>0</v>
      </c>
      <c r="R1326" s="62">
        <f t="shared" si="206"/>
        <v>0</v>
      </c>
      <c r="S1326" s="66">
        <f t="shared" si="207"/>
        <v>0</v>
      </c>
      <c r="T1326" s="7">
        <f>($I1326='Team Results'!$L$4)+0</f>
        <v>0</v>
      </c>
      <c r="U1326" s="7">
        <f t="shared" si="208"/>
        <v>0</v>
      </c>
      <c r="V1326" s="7">
        <f t="shared" si="209"/>
        <v>0</v>
      </c>
      <c r="W1326" s="66">
        <f t="shared" si="210"/>
        <v>0</v>
      </c>
    </row>
    <row r="1327" spans="1:52" ht="15">
      <c r="A1327" s="5" t="str">
        <f t="shared" si="211"/>
        <v/>
      </c>
      <c r="B1327" s="5" t="str">
        <f t="shared" si="212"/>
        <v/>
      </c>
      <c r="C1327" s="5">
        <v>33</v>
      </c>
      <c r="D1327" s="764"/>
      <c r="F1327" s="529"/>
      <c r="G1327" s="539">
        <f>IF('Form - Part 1'!$D$44="Yes",1,0)</f>
        <v>0</v>
      </c>
      <c r="H1327" s="527">
        <v>10</v>
      </c>
      <c r="I1327" s="561"/>
      <c r="J1327" s="562"/>
      <c r="K1327" s="567"/>
      <c r="L1327" s="564"/>
      <c r="M1327" s="563"/>
      <c r="N1327" s="568"/>
      <c r="O1327" s="570"/>
      <c r="P1327" s="671">
        <f t="shared" si="204"/>
        <v>0</v>
      </c>
      <c r="Q1327" s="63">
        <f t="shared" si="205"/>
        <v>0</v>
      </c>
      <c r="R1327" s="62">
        <f t="shared" si="206"/>
        <v>0</v>
      </c>
      <c r="S1327" s="66">
        <f t="shared" si="207"/>
        <v>0</v>
      </c>
      <c r="T1327" s="7">
        <f>($I1327='Team Results'!$L$4)+0</f>
        <v>0</v>
      </c>
      <c r="U1327" s="7">
        <f t="shared" si="208"/>
        <v>0</v>
      </c>
      <c r="V1327" s="7">
        <f t="shared" si="209"/>
        <v>0</v>
      </c>
      <c r="W1327" s="66">
        <f t="shared" si="210"/>
        <v>0</v>
      </c>
    </row>
    <row r="1328" spans="1:52" ht="15">
      <c r="A1328" s="5" t="str">
        <f t="shared" si="211"/>
        <v/>
      </c>
      <c r="B1328" s="5" t="str">
        <f t="shared" si="212"/>
        <v/>
      </c>
      <c r="C1328" s="5">
        <v>33</v>
      </c>
      <c r="D1328" s="764"/>
      <c r="F1328" s="529"/>
      <c r="G1328" s="539">
        <f>IF('Form - Part 1'!$D$44="Yes",1,0)</f>
        <v>0</v>
      </c>
      <c r="H1328" s="527">
        <v>11</v>
      </c>
      <c r="I1328" s="561"/>
      <c r="J1328" s="562"/>
      <c r="K1328" s="563"/>
      <c r="L1328" s="564"/>
      <c r="M1328" s="563"/>
      <c r="N1328" s="565"/>
      <c r="O1328" s="570"/>
      <c r="P1328" s="671">
        <f t="shared" si="204"/>
        <v>0</v>
      </c>
      <c r="Q1328" s="63">
        <f t="shared" si="205"/>
        <v>0</v>
      </c>
      <c r="R1328" s="62">
        <f t="shared" si="206"/>
        <v>0</v>
      </c>
      <c r="S1328" s="66">
        <f t="shared" si="207"/>
        <v>0</v>
      </c>
      <c r="T1328" s="7">
        <f>($I1328='Team Results'!$L$4)+0</f>
        <v>0</v>
      </c>
      <c r="U1328" s="7">
        <f t="shared" si="208"/>
        <v>0</v>
      </c>
      <c r="V1328" s="7">
        <f t="shared" si="209"/>
        <v>0</v>
      </c>
      <c r="W1328" s="66">
        <f t="shared" si="210"/>
        <v>0</v>
      </c>
    </row>
    <row r="1329" spans="1:23" ht="15">
      <c r="A1329" s="5" t="str">
        <f t="shared" si="211"/>
        <v/>
      </c>
      <c r="B1329" s="5" t="str">
        <f t="shared" si="212"/>
        <v/>
      </c>
      <c r="C1329" s="5">
        <v>33</v>
      </c>
      <c r="D1329" s="764"/>
      <c r="F1329" s="529"/>
      <c r="G1329" s="539">
        <f>IF('Form - Part 1'!$D$44="Yes",1,0)</f>
        <v>0</v>
      </c>
      <c r="H1329" s="527">
        <v>12</v>
      </c>
      <c r="I1329" s="561"/>
      <c r="J1329" s="562"/>
      <c r="K1329" s="567"/>
      <c r="L1329" s="564"/>
      <c r="M1329" s="563"/>
      <c r="N1329" s="568"/>
      <c r="O1329" s="570"/>
      <c r="P1329" s="671">
        <f t="shared" si="204"/>
        <v>0</v>
      </c>
      <c r="Q1329" s="63">
        <f t="shared" si="205"/>
        <v>0</v>
      </c>
      <c r="R1329" s="62">
        <f t="shared" si="206"/>
        <v>0</v>
      </c>
      <c r="S1329" s="66">
        <f t="shared" si="207"/>
        <v>0</v>
      </c>
      <c r="T1329" s="7">
        <f>($I1329='Team Results'!$L$4)+0</f>
        <v>0</v>
      </c>
      <c r="U1329" s="7">
        <f t="shared" si="208"/>
        <v>0</v>
      </c>
      <c r="V1329" s="7">
        <f t="shared" si="209"/>
        <v>0</v>
      </c>
      <c r="W1329" s="66">
        <f t="shared" si="210"/>
        <v>0</v>
      </c>
    </row>
    <row r="1330" spans="1:23" ht="15">
      <c r="A1330" s="5" t="str">
        <f t="shared" si="211"/>
        <v/>
      </c>
      <c r="B1330" s="5" t="str">
        <f t="shared" si="212"/>
        <v/>
      </c>
      <c r="C1330" s="5">
        <v>33</v>
      </c>
      <c r="D1330" s="764"/>
      <c r="F1330" s="529"/>
      <c r="G1330" s="539">
        <f>IF('Form - Part 1'!$D$44="Yes",1,0)</f>
        <v>0</v>
      </c>
      <c r="H1330" s="527">
        <v>13</v>
      </c>
      <c r="I1330" s="561"/>
      <c r="J1330" s="562"/>
      <c r="K1330" s="567"/>
      <c r="L1330" s="564"/>
      <c r="M1330" s="563"/>
      <c r="N1330" s="568"/>
      <c r="O1330" s="570"/>
      <c r="P1330" s="671">
        <f t="shared" si="204"/>
        <v>0</v>
      </c>
      <c r="Q1330" s="63">
        <f t="shared" si="205"/>
        <v>0</v>
      </c>
      <c r="R1330" s="62">
        <f t="shared" si="206"/>
        <v>0</v>
      </c>
      <c r="S1330" s="66">
        <f t="shared" si="207"/>
        <v>0</v>
      </c>
      <c r="T1330" s="7">
        <f>($I1330='Team Results'!$L$4)+0</f>
        <v>0</v>
      </c>
      <c r="U1330" s="7">
        <f t="shared" si="208"/>
        <v>0</v>
      </c>
      <c r="V1330" s="7">
        <f t="shared" si="209"/>
        <v>0</v>
      </c>
      <c r="W1330" s="66">
        <f t="shared" si="210"/>
        <v>0</v>
      </c>
    </row>
    <row r="1331" spans="1:23" ht="15">
      <c r="A1331" s="5" t="str">
        <f t="shared" si="211"/>
        <v/>
      </c>
      <c r="B1331" s="5" t="str">
        <f t="shared" si="212"/>
        <v/>
      </c>
      <c r="C1331" s="5">
        <v>33</v>
      </c>
      <c r="D1331" s="764"/>
      <c r="F1331" s="529"/>
      <c r="G1331" s="539">
        <f>IF('Form - Part 1'!$D$44="Yes",1,0)</f>
        <v>0</v>
      </c>
      <c r="H1331" s="527">
        <v>14</v>
      </c>
      <c r="I1331" s="561"/>
      <c r="J1331" s="562"/>
      <c r="K1331" s="563"/>
      <c r="L1331" s="564"/>
      <c r="M1331" s="563"/>
      <c r="N1331" s="565"/>
      <c r="O1331" s="570"/>
      <c r="P1331" s="671">
        <f t="shared" si="204"/>
        <v>0</v>
      </c>
      <c r="Q1331" s="63">
        <f t="shared" si="205"/>
        <v>0</v>
      </c>
      <c r="R1331" s="62">
        <f t="shared" si="206"/>
        <v>0</v>
      </c>
      <c r="S1331" s="66">
        <f t="shared" si="207"/>
        <v>0</v>
      </c>
      <c r="T1331" s="7">
        <f>($I1331='Team Results'!$L$4)+0</f>
        <v>0</v>
      </c>
      <c r="U1331" s="7">
        <f t="shared" si="208"/>
        <v>0</v>
      </c>
      <c r="V1331" s="7">
        <f t="shared" si="209"/>
        <v>0</v>
      </c>
      <c r="W1331" s="66">
        <f t="shared" si="210"/>
        <v>0</v>
      </c>
    </row>
    <row r="1332" spans="1:23" ht="15">
      <c r="A1332" s="5" t="str">
        <f t="shared" si="211"/>
        <v/>
      </c>
      <c r="B1332" s="5" t="str">
        <f t="shared" si="212"/>
        <v/>
      </c>
      <c r="C1332" s="5">
        <v>33</v>
      </c>
      <c r="D1332" s="764"/>
      <c r="F1332" s="529"/>
      <c r="G1332" s="539">
        <f>IF('Form - Part 1'!$D$44="Yes",1,0)</f>
        <v>0</v>
      </c>
      <c r="H1332" s="527">
        <v>15</v>
      </c>
      <c r="I1332" s="561"/>
      <c r="J1332" s="562"/>
      <c r="K1332" s="563"/>
      <c r="L1332" s="564"/>
      <c r="M1332" s="563"/>
      <c r="N1332" s="565"/>
      <c r="O1332" s="570"/>
      <c r="P1332" s="671">
        <f t="shared" si="204"/>
        <v>0</v>
      </c>
      <c r="Q1332" s="63">
        <f t="shared" si="205"/>
        <v>0</v>
      </c>
      <c r="R1332" s="62">
        <f t="shared" si="206"/>
        <v>0</v>
      </c>
      <c r="S1332" s="66">
        <f t="shared" si="207"/>
        <v>0</v>
      </c>
      <c r="T1332" s="7">
        <f>($I1332='Team Results'!$L$4)+0</f>
        <v>0</v>
      </c>
      <c r="U1332" s="7">
        <f t="shared" si="208"/>
        <v>0</v>
      </c>
      <c r="V1332" s="7">
        <f t="shared" si="209"/>
        <v>0</v>
      </c>
      <c r="W1332" s="66">
        <f t="shared" si="210"/>
        <v>0</v>
      </c>
    </row>
    <row r="1333" spans="1:23" ht="15">
      <c r="A1333" s="5" t="str">
        <f t="shared" si="211"/>
        <v/>
      </c>
      <c r="B1333" s="5" t="str">
        <f t="shared" si="212"/>
        <v/>
      </c>
      <c r="C1333" s="5">
        <v>33</v>
      </c>
      <c r="D1333" s="764"/>
      <c r="F1333" s="529"/>
      <c r="G1333" s="539">
        <f>IF('Form - Part 1'!$D$44="Yes",1,0)</f>
        <v>0</v>
      </c>
      <c r="H1333" s="527">
        <v>16</v>
      </c>
      <c r="I1333" s="561"/>
      <c r="J1333" s="562"/>
      <c r="K1333" s="563"/>
      <c r="L1333" s="564"/>
      <c r="M1333" s="563"/>
      <c r="N1333" s="565"/>
      <c r="O1333" s="570"/>
      <c r="P1333" s="671">
        <f t="shared" si="204"/>
        <v>0</v>
      </c>
      <c r="Q1333" s="63">
        <f t="shared" si="205"/>
        <v>0</v>
      </c>
      <c r="R1333" s="62">
        <f t="shared" si="206"/>
        <v>0</v>
      </c>
      <c r="S1333" s="66">
        <f t="shared" si="207"/>
        <v>0</v>
      </c>
      <c r="T1333" s="7">
        <f>($I1333='Team Results'!$L$4)+0</f>
        <v>0</v>
      </c>
      <c r="U1333" s="7">
        <f t="shared" si="208"/>
        <v>0</v>
      </c>
      <c r="V1333" s="7">
        <f t="shared" si="209"/>
        <v>0</v>
      </c>
      <c r="W1333" s="66">
        <f t="shared" si="210"/>
        <v>0</v>
      </c>
    </row>
    <row r="1334" spans="1:23" ht="15">
      <c r="A1334" s="5" t="str">
        <f t="shared" si="211"/>
        <v/>
      </c>
      <c r="B1334" s="5" t="str">
        <f t="shared" si="212"/>
        <v/>
      </c>
      <c r="C1334" s="5">
        <v>33</v>
      </c>
      <c r="D1334" s="764"/>
      <c r="F1334" s="529"/>
      <c r="G1334" s="539">
        <f>IF('Form - Part 1'!$D$44="Yes",1,0)</f>
        <v>0</v>
      </c>
      <c r="H1334" s="527">
        <v>17</v>
      </c>
      <c r="I1334" s="561"/>
      <c r="J1334" s="562"/>
      <c r="K1334" s="567"/>
      <c r="L1334" s="564"/>
      <c r="M1334" s="563"/>
      <c r="N1334" s="568"/>
      <c r="O1334" s="570"/>
      <c r="P1334" s="671">
        <f t="shared" si="204"/>
        <v>0</v>
      </c>
      <c r="Q1334" s="63">
        <f t="shared" si="205"/>
        <v>0</v>
      </c>
      <c r="R1334" s="62">
        <f t="shared" si="206"/>
        <v>0</v>
      </c>
      <c r="S1334" s="66">
        <f t="shared" si="207"/>
        <v>0</v>
      </c>
      <c r="T1334" s="7">
        <f>($I1334='Team Results'!$L$4)+0</f>
        <v>0</v>
      </c>
      <c r="U1334" s="7">
        <f t="shared" si="208"/>
        <v>0</v>
      </c>
      <c r="V1334" s="7">
        <f t="shared" si="209"/>
        <v>0</v>
      </c>
      <c r="W1334" s="66">
        <f t="shared" si="210"/>
        <v>0</v>
      </c>
    </row>
    <row r="1335" spans="1:23" ht="15">
      <c r="A1335" s="5" t="str">
        <f t="shared" si="211"/>
        <v/>
      </c>
      <c r="B1335" s="5" t="str">
        <f t="shared" si="212"/>
        <v/>
      </c>
      <c r="C1335" s="5">
        <v>33</v>
      </c>
      <c r="D1335" s="764"/>
      <c r="F1335" s="529"/>
      <c r="G1335" s="539">
        <f>IF('Form - Part 1'!$D$44="Yes",1,0)</f>
        <v>0</v>
      </c>
      <c r="H1335" s="527">
        <v>18</v>
      </c>
      <c r="I1335" s="561"/>
      <c r="J1335" s="562"/>
      <c r="K1335" s="567"/>
      <c r="L1335" s="564"/>
      <c r="M1335" s="563"/>
      <c r="N1335" s="568"/>
      <c r="O1335" s="570"/>
      <c r="P1335" s="671">
        <f t="shared" si="204"/>
        <v>0</v>
      </c>
      <c r="Q1335" s="63">
        <f t="shared" si="205"/>
        <v>0</v>
      </c>
      <c r="R1335" s="62">
        <f t="shared" si="206"/>
        <v>0</v>
      </c>
      <c r="S1335" s="66">
        <f t="shared" si="207"/>
        <v>0</v>
      </c>
      <c r="T1335" s="7">
        <f>($I1335='Team Results'!$L$4)+0</f>
        <v>0</v>
      </c>
      <c r="U1335" s="7">
        <f t="shared" si="208"/>
        <v>0</v>
      </c>
      <c r="V1335" s="7">
        <f t="shared" si="209"/>
        <v>0</v>
      </c>
      <c r="W1335" s="66">
        <f t="shared" si="210"/>
        <v>0</v>
      </c>
    </row>
    <row r="1336" spans="1:23" ht="15">
      <c r="A1336" s="5" t="str">
        <f t="shared" si="211"/>
        <v/>
      </c>
      <c r="B1336" s="5" t="str">
        <f t="shared" si="212"/>
        <v/>
      </c>
      <c r="C1336" s="5">
        <v>33</v>
      </c>
      <c r="D1336" s="764"/>
      <c r="F1336" s="529"/>
      <c r="G1336" s="539">
        <f>IF('Form - Part 1'!$D$44="Yes",1,0)</f>
        <v>0</v>
      </c>
      <c r="H1336" s="527">
        <v>19</v>
      </c>
      <c r="I1336" s="561"/>
      <c r="J1336" s="562"/>
      <c r="K1336" s="567"/>
      <c r="L1336" s="564"/>
      <c r="M1336" s="563"/>
      <c r="N1336" s="568"/>
      <c r="O1336" s="570"/>
      <c r="P1336" s="671">
        <f t="shared" si="204"/>
        <v>0</v>
      </c>
      <c r="Q1336" s="63">
        <f t="shared" si="205"/>
        <v>0</v>
      </c>
      <c r="R1336" s="62">
        <f t="shared" si="206"/>
        <v>0</v>
      </c>
      <c r="S1336" s="66">
        <f t="shared" si="207"/>
        <v>0</v>
      </c>
      <c r="T1336" s="7">
        <f>($I1336='Team Results'!$L$4)+0</f>
        <v>0</v>
      </c>
      <c r="U1336" s="7">
        <f t="shared" si="208"/>
        <v>0</v>
      </c>
      <c r="V1336" s="7">
        <f t="shared" si="209"/>
        <v>0</v>
      </c>
      <c r="W1336" s="66">
        <f t="shared" si="210"/>
        <v>0</v>
      </c>
    </row>
    <row r="1337" spans="1:23" ht="15">
      <c r="A1337" s="5" t="str">
        <f t="shared" si="211"/>
        <v/>
      </c>
      <c r="B1337" s="5" t="str">
        <f t="shared" si="212"/>
        <v/>
      </c>
      <c r="C1337" s="5">
        <v>33</v>
      </c>
      <c r="D1337" s="764"/>
      <c r="F1337" s="529"/>
      <c r="G1337" s="539">
        <f>IF('Form - Part 1'!$D$44="Yes",1,0)</f>
        <v>0</v>
      </c>
      <c r="H1337" s="527">
        <v>20</v>
      </c>
      <c r="I1337" s="561"/>
      <c r="J1337" s="562"/>
      <c r="K1337" s="567"/>
      <c r="L1337" s="564"/>
      <c r="M1337" s="563"/>
      <c r="N1337" s="568"/>
      <c r="O1337" s="570"/>
      <c r="P1337" s="671">
        <f t="shared" si="204"/>
        <v>0</v>
      </c>
      <c r="Q1337" s="63">
        <f t="shared" si="205"/>
        <v>0</v>
      </c>
      <c r="R1337" s="62">
        <f t="shared" si="206"/>
        <v>0</v>
      </c>
      <c r="S1337" s="66">
        <f t="shared" si="207"/>
        <v>0</v>
      </c>
      <c r="T1337" s="7">
        <f>($I1337='Team Results'!$L$4)+0</f>
        <v>0</v>
      </c>
      <c r="U1337" s="7">
        <f t="shared" si="208"/>
        <v>0</v>
      </c>
      <c r="V1337" s="7">
        <f t="shared" si="209"/>
        <v>0</v>
      </c>
      <c r="W1337" s="66">
        <f t="shared" si="210"/>
        <v>0</v>
      </c>
    </row>
    <row r="1338" spans="1:23" ht="15">
      <c r="A1338" s="5" t="str">
        <f t="shared" si="211"/>
        <v/>
      </c>
      <c r="B1338" s="5" t="str">
        <f t="shared" si="212"/>
        <v/>
      </c>
      <c r="C1338" s="5">
        <v>33</v>
      </c>
      <c r="D1338" s="764"/>
      <c r="F1338" s="529"/>
      <c r="G1338" s="539">
        <f>IF('Form - Part 1'!$D$44="Yes",1,0)</f>
        <v>0</v>
      </c>
      <c r="H1338" s="527">
        <v>21</v>
      </c>
      <c r="I1338" s="561"/>
      <c r="J1338" s="562"/>
      <c r="K1338" s="567"/>
      <c r="L1338" s="564"/>
      <c r="M1338" s="563"/>
      <c r="N1338" s="568"/>
      <c r="O1338" s="570"/>
      <c r="P1338" s="671">
        <f t="shared" si="204"/>
        <v>0</v>
      </c>
      <c r="Q1338" s="63">
        <f t="shared" si="205"/>
        <v>0</v>
      </c>
      <c r="R1338" s="62">
        <f t="shared" si="206"/>
        <v>0</v>
      </c>
      <c r="S1338" s="66">
        <f t="shared" si="207"/>
        <v>0</v>
      </c>
      <c r="T1338" s="7">
        <f>($I1338='Team Results'!$L$4)+0</f>
        <v>0</v>
      </c>
      <c r="U1338" s="7">
        <f t="shared" si="208"/>
        <v>0</v>
      </c>
      <c r="V1338" s="7">
        <f t="shared" si="209"/>
        <v>0</v>
      </c>
      <c r="W1338" s="66">
        <f t="shared" si="210"/>
        <v>0</v>
      </c>
    </row>
    <row r="1339" spans="1:23" ht="15">
      <c r="A1339" s="5" t="str">
        <f t="shared" si="211"/>
        <v/>
      </c>
      <c r="B1339" s="5" t="str">
        <f t="shared" si="212"/>
        <v/>
      </c>
      <c r="C1339" s="5">
        <v>33</v>
      </c>
      <c r="D1339" s="764"/>
      <c r="F1339" s="529"/>
      <c r="G1339" s="539">
        <f>IF('Form - Part 1'!$D$44="Yes",1,0)</f>
        <v>0</v>
      </c>
      <c r="H1339" s="527">
        <v>22</v>
      </c>
      <c r="I1339" s="561"/>
      <c r="J1339" s="562"/>
      <c r="K1339" s="567"/>
      <c r="L1339" s="564"/>
      <c r="M1339" s="563"/>
      <c r="N1339" s="568"/>
      <c r="O1339" s="570"/>
      <c r="P1339" s="671">
        <f t="shared" si="204"/>
        <v>0</v>
      </c>
      <c r="Q1339" s="63">
        <f t="shared" si="205"/>
        <v>0</v>
      </c>
      <c r="R1339" s="62">
        <f t="shared" si="206"/>
        <v>0</v>
      </c>
      <c r="S1339" s="66">
        <f t="shared" si="207"/>
        <v>0</v>
      </c>
      <c r="T1339" s="7">
        <f>($I1339='Team Results'!$L$4)+0</f>
        <v>0</v>
      </c>
      <c r="U1339" s="7">
        <f t="shared" si="208"/>
        <v>0</v>
      </c>
      <c r="V1339" s="7">
        <f t="shared" si="209"/>
        <v>0</v>
      </c>
      <c r="W1339" s="66">
        <f t="shared" si="210"/>
        <v>0</v>
      </c>
    </row>
    <row r="1340" spans="1:23" ht="15">
      <c r="A1340" s="5" t="str">
        <f t="shared" si="211"/>
        <v/>
      </c>
      <c r="B1340" s="5" t="str">
        <f t="shared" si="212"/>
        <v/>
      </c>
      <c r="C1340" s="5">
        <v>33</v>
      </c>
      <c r="D1340" s="764"/>
      <c r="F1340" s="529"/>
      <c r="G1340" s="539">
        <f>IF('Form - Part 1'!$D$44="Yes",1,0)</f>
        <v>0</v>
      </c>
      <c r="H1340" s="527">
        <v>23</v>
      </c>
      <c r="I1340" s="561"/>
      <c r="J1340" s="562"/>
      <c r="K1340" s="567"/>
      <c r="L1340" s="564"/>
      <c r="M1340" s="563"/>
      <c r="N1340" s="568"/>
      <c r="O1340" s="570"/>
      <c r="P1340" s="671">
        <f t="shared" si="204"/>
        <v>0</v>
      </c>
      <c r="Q1340" s="63">
        <f t="shared" si="205"/>
        <v>0</v>
      </c>
      <c r="R1340" s="62">
        <f t="shared" si="206"/>
        <v>0</v>
      </c>
      <c r="S1340" s="66">
        <f t="shared" si="207"/>
        <v>0</v>
      </c>
      <c r="T1340" s="7">
        <f>($I1340='Team Results'!$L$4)+0</f>
        <v>0</v>
      </c>
      <c r="U1340" s="7">
        <f t="shared" si="208"/>
        <v>0</v>
      </c>
      <c r="V1340" s="7">
        <f t="shared" si="209"/>
        <v>0</v>
      </c>
      <c r="W1340" s="66">
        <f t="shared" si="210"/>
        <v>0</v>
      </c>
    </row>
    <row r="1341" spans="1:23" ht="15">
      <c r="A1341" s="5" t="str">
        <f t="shared" si="211"/>
        <v/>
      </c>
      <c r="B1341" s="5" t="str">
        <f t="shared" si="212"/>
        <v/>
      </c>
      <c r="C1341" s="5">
        <v>33</v>
      </c>
      <c r="D1341" s="764"/>
      <c r="F1341" s="529"/>
      <c r="G1341" s="539">
        <f>IF('Form - Part 1'!$D$44="Yes",1,0)</f>
        <v>0</v>
      </c>
      <c r="H1341" s="527">
        <v>24</v>
      </c>
      <c r="I1341" s="561"/>
      <c r="J1341" s="562"/>
      <c r="K1341" s="567"/>
      <c r="L1341" s="564"/>
      <c r="M1341" s="563"/>
      <c r="N1341" s="568"/>
      <c r="O1341" s="570"/>
      <c r="P1341" s="671">
        <f t="shared" si="204"/>
        <v>0</v>
      </c>
      <c r="Q1341" s="63">
        <f t="shared" si="205"/>
        <v>0</v>
      </c>
      <c r="R1341" s="62">
        <f t="shared" si="206"/>
        <v>0</v>
      </c>
      <c r="S1341" s="66">
        <f t="shared" si="207"/>
        <v>0</v>
      </c>
      <c r="T1341" s="7">
        <f>($I1341='Team Results'!$L$4)+0</f>
        <v>0</v>
      </c>
      <c r="U1341" s="7">
        <f t="shared" si="208"/>
        <v>0</v>
      </c>
      <c r="V1341" s="7">
        <f t="shared" si="209"/>
        <v>0</v>
      </c>
      <c r="W1341" s="66">
        <f t="shared" si="210"/>
        <v>0</v>
      </c>
    </row>
    <row r="1342" spans="1:23" ht="15">
      <c r="A1342" s="5" t="str">
        <f t="shared" si="211"/>
        <v/>
      </c>
      <c r="B1342" s="5" t="str">
        <f t="shared" si="212"/>
        <v/>
      </c>
      <c r="C1342" s="5">
        <v>33</v>
      </c>
      <c r="D1342" s="764"/>
      <c r="F1342" s="529"/>
      <c r="G1342" s="539">
        <f>IF('Form - Part 1'!$D$44="Yes",1,0)</f>
        <v>0</v>
      </c>
      <c r="H1342" s="527">
        <v>25</v>
      </c>
      <c r="I1342" s="561"/>
      <c r="J1342" s="562"/>
      <c r="K1342" s="567"/>
      <c r="L1342" s="564"/>
      <c r="M1342" s="563"/>
      <c r="N1342" s="568"/>
      <c r="O1342" s="570"/>
      <c r="P1342" s="671">
        <f t="shared" si="204"/>
        <v>0</v>
      </c>
      <c r="Q1342" s="63">
        <f t="shared" si="205"/>
        <v>0</v>
      </c>
      <c r="R1342" s="62">
        <f t="shared" si="206"/>
        <v>0</v>
      </c>
      <c r="S1342" s="66">
        <f t="shared" si="207"/>
        <v>0</v>
      </c>
      <c r="T1342" s="7">
        <f>($I1342='Team Results'!$L$4)+0</f>
        <v>0</v>
      </c>
      <c r="U1342" s="7">
        <f t="shared" si="208"/>
        <v>0</v>
      </c>
      <c r="V1342" s="7">
        <f t="shared" si="209"/>
        <v>0</v>
      </c>
      <c r="W1342" s="66">
        <f t="shared" si="210"/>
        <v>0</v>
      </c>
    </row>
    <row r="1343" spans="1:23" ht="15">
      <c r="A1343" s="5" t="str">
        <f t="shared" si="211"/>
        <v/>
      </c>
      <c r="B1343" s="5" t="str">
        <f t="shared" si="212"/>
        <v/>
      </c>
      <c r="C1343" s="5">
        <v>33</v>
      </c>
      <c r="D1343" s="764"/>
      <c r="F1343" s="529"/>
      <c r="G1343" s="539">
        <f>IF('Form - Part 1'!$D$44="Yes",1,0)</f>
        <v>0</v>
      </c>
      <c r="H1343" s="527">
        <v>26</v>
      </c>
      <c r="I1343" s="561"/>
      <c r="J1343" s="562"/>
      <c r="K1343" s="563"/>
      <c r="L1343" s="564"/>
      <c r="M1343" s="563"/>
      <c r="N1343" s="565"/>
      <c r="O1343" s="570"/>
      <c r="P1343" s="671">
        <f t="shared" si="204"/>
        <v>0</v>
      </c>
      <c r="Q1343" s="63">
        <f t="shared" si="205"/>
        <v>0</v>
      </c>
      <c r="R1343" s="62">
        <f t="shared" si="206"/>
        <v>0</v>
      </c>
      <c r="S1343" s="66">
        <f t="shared" si="207"/>
        <v>0</v>
      </c>
      <c r="T1343" s="7">
        <f>($I1343='Team Results'!$L$4)+0</f>
        <v>0</v>
      </c>
      <c r="U1343" s="7">
        <f t="shared" si="208"/>
        <v>0</v>
      </c>
      <c r="V1343" s="7">
        <f t="shared" si="209"/>
        <v>0</v>
      </c>
      <c r="W1343" s="66">
        <f t="shared" si="210"/>
        <v>0</v>
      </c>
    </row>
    <row r="1344" spans="1:23" ht="15">
      <c r="A1344" s="5" t="str">
        <f t="shared" si="211"/>
        <v/>
      </c>
      <c r="B1344" s="5" t="str">
        <f t="shared" si="212"/>
        <v/>
      </c>
      <c r="C1344" s="5">
        <v>33</v>
      </c>
      <c r="D1344" s="764"/>
      <c r="F1344" s="529"/>
      <c r="G1344" s="539">
        <f>IF('Form - Part 1'!$D$44="Yes",1,0)</f>
        <v>0</v>
      </c>
      <c r="H1344" s="527">
        <v>27</v>
      </c>
      <c r="I1344" s="561"/>
      <c r="J1344" s="562"/>
      <c r="K1344" s="563"/>
      <c r="L1344" s="564"/>
      <c r="M1344" s="563"/>
      <c r="N1344" s="565"/>
      <c r="O1344" s="570"/>
      <c r="P1344" s="671">
        <f t="shared" si="204"/>
        <v>0</v>
      </c>
      <c r="Q1344" s="63">
        <f t="shared" si="205"/>
        <v>0</v>
      </c>
      <c r="R1344" s="62">
        <f t="shared" si="206"/>
        <v>0</v>
      </c>
      <c r="S1344" s="66">
        <f t="shared" si="207"/>
        <v>0</v>
      </c>
      <c r="T1344" s="7">
        <f>($I1344='Team Results'!$L$4)+0</f>
        <v>0</v>
      </c>
      <c r="U1344" s="7">
        <f t="shared" si="208"/>
        <v>0</v>
      </c>
      <c r="V1344" s="7">
        <f t="shared" si="209"/>
        <v>0</v>
      </c>
      <c r="W1344" s="66">
        <f t="shared" si="210"/>
        <v>0</v>
      </c>
    </row>
    <row r="1345" spans="1:52" ht="15">
      <c r="A1345" s="5" t="str">
        <f t="shared" si="211"/>
        <v/>
      </c>
      <c r="B1345" s="5" t="str">
        <f t="shared" si="212"/>
        <v/>
      </c>
      <c r="C1345" s="5">
        <v>33</v>
      </c>
      <c r="D1345" s="764"/>
      <c r="F1345" s="529"/>
      <c r="G1345" s="539">
        <f>IF('Form - Part 1'!$D$44="Yes",1,0)</f>
        <v>0</v>
      </c>
      <c r="H1345" s="527">
        <v>28</v>
      </c>
      <c r="I1345" s="561"/>
      <c r="J1345" s="562"/>
      <c r="K1345" s="563"/>
      <c r="L1345" s="564"/>
      <c r="M1345" s="563"/>
      <c r="N1345" s="565"/>
      <c r="O1345" s="570"/>
      <c r="P1345" s="671">
        <f t="shared" si="204"/>
        <v>0</v>
      </c>
      <c r="Q1345" s="63">
        <f t="shared" si="205"/>
        <v>0</v>
      </c>
      <c r="R1345" s="62">
        <f t="shared" si="206"/>
        <v>0</v>
      </c>
      <c r="S1345" s="66">
        <f t="shared" si="207"/>
        <v>0</v>
      </c>
      <c r="T1345" s="7">
        <f>($I1345='Team Results'!$L$4)+0</f>
        <v>0</v>
      </c>
      <c r="U1345" s="7">
        <f t="shared" si="208"/>
        <v>0</v>
      </c>
      <c r="V1345" s="7">
        <f t="shared" si="209"/>
        <v>0</v>
      </c>
      <c r="W1345" s="66">
        <f t="shared" si="210"/>
        <v>0</v>
      </c>
    </row>
    <row r="1346" spans="1:52" ht="15">
      <c r="A1346" s="5" t="str">
        <f t="shared" si="211"/>
        <v/>
      </c>
      <c r="B1346" s="5" t="str">
        <f t="shared" si="212"/>
        <v/>
      </c>
      <c r="C1346" s="5">
        <v>33</v>
      </c>
      <c r="D1346" s="764"/>
      <c r="F1346" s="529"/>
      <c r="G1346" s="539">
        <f>IF('Form - Part 1'!$D$44="Yes",1,0)</f>
        <v>0</v>
      </c>
      <c r="H1346" s="527">
        <v>29</v>
      </c>
      <c r="I1346" s="561"/>
      <c r="J1346" s="562"/>
      <c r="K1346" s="563"/>
      <c r="L1346" s="564"/>
      <c r="M1346" s="563"/>
      <c r="N1346" s="565"/>
      <c r="O1346" s="570"/>
      <c r="P1346" s="671">
        <f t="shared" si="204"/>
        <v>0</v>
      </c>
      <c r="Q1346" s="63">
        <f t="shared" si="205"/>
        <v>0</v>
      </c>
      <c r="R1346" s="62">
        <f t="shared" si="206"/>
        <v>0</v>
      </c>
      <c r="S1346" s="66">
        <f t="shared" si="207"/>
        <v>0</v>
      </c>
      <c r="T1346" s="7">
        <f>($I1346='Team Results'!$L$4)+0</f>
        <v>0</v>
      </c>
      <c r="U1346" s="7">
        <f t="shared" si="208"/>
        <v>0</v>
      </c>
      <c r="V1346" s="7">
        <f t="shared" si="209"/>
        <v>0</v>
      </c>
      <c r="W1346" s="66">
        <f t="shared" si="210"/>
        <v>0</v>
      </c>
    </row>
    <row r="1347" spans="1:52" ht="15">
      <c r="A1347" s="5" t="str">
        <f t="shared" si="211"/>
        <v/>
      </c>
      <c r="B1347" s="5" t="str">
        <f t="shared" si="212"/>
        <v/>
      </c>
      <c r="C1347" s="5">
        <v>33</v>
      </c>
      <c r="D1347" s="764"/>
      <c r="F1347" s="529"/>
      <c r="G1347" s="539">
        <f>IF('Form - Part 1'!$D$44="Yes",1,0)</f>
        <v>0</v>
      </c>
      <c r="H1347" s="527">
        <v>30</v>
      </c>
      <c r="I1347" s="561"/>
      <c r="J1347" s="562"/>
      <c r="K1347" s="567"/>
      <c r="L1347" s="564"/>
      <c r="M1347" s="563"/>
      <c r="N1347" s="568"/>
      <c r="O1347" s="570"/>
      <c r="P1347" s="671">
        <f t="shared" si="204"/>
        <v>0</v>
      </c>
      <c r="Q1347" s="63">
        <f t="shared" si="205"/>
        <v>0</v>
      </c>
      <c r="R1347" s="62">
        <f t="shared" si="206"/>
        <v>0</v>
      </c>
      <c r="S1347" s="66">
        <f t="shared" si="207"/>
        <v>0</v>
      </c>
      <c r="T1347" s="7">
        <f>($I1347='Team Results'!$L$4)+0</f>
        <v>0</v>
      </c>
      <c r="U1347" s="7">
        <f t="shared" si="208"/>
        <v>0</v>
      </c>
      <c r="V1347" s="7">
        <f t="shared" si="209"/>
        <v>0</v>
      </c>
      <c r="W1347" s="66">
        <f t="shared" si="210"/>
        <v>0</v>
      </c>
    </row>
    <row r="1348" spans="1:52" ht="15">
      <c r="A1348" s="5" t="str">
        <f t="shared" si="211"/>
        <v/>
      </c>
      <c r="B1348" s="5" t="str">
        <f t="shared" si="212"/>
        <v/>
      </c>
      <c r="C1348" s="5">
        <v>33</v>
      </c>
      <c r="D1348" s="764"/>
      <c r="F1348" s="529"/>
      <c r="G1348" s="539">
        <f>IF('Form - Part 1'!$D$44="Yes",1,0)</f>
        <v>0</v>
      </c>
      <c r="H1348" s="527">
        <v>31</v>
      </c>
      <c r="I1348" s="561"/>
      <c r="J1348" s="562"/>
      <c r="K1348" s="567"/>
      <c r="L1348" s="564"/>
      <c r="M1348" s="563"/>
      <c r="N1348" s="568"/>
      <c r="O1348" s="570"/>
      <c r="P1348" s="671">
        <f t="shared" si="204"/>
        <v>0</v>
      </c>
      <c r="Q1348" s="63">
        <f t="shared" si="205"/>
        <v>0</v>
      </c>
      <c r="R1348" s="62">
        <f t="shared" si="206"/>
        <v>0</v>
      </c>
      <c r="S1348" s="66">
        <f t="shared" si="207"/>
        <v>0</v>
      </c>
      <c r="T1348" s="7">
        <f>($I1348='Team Results'!$L$4)+0</f>
        <v>0</v>
      </c>
      <c r="U1348" s="7">
        <f t="shared" si="208"/>
        <v>0</v>
      </c>
      <c r="V1348" s="7">
        <f t="shared" si="209"/>
        <v>0</v>
      </c>
      <c r="W1348" s="66">
        <f t="shared" si="210"/>
        <v>0</v>
      </c>
    </row>
    <row r="1349" spans="1:52" ht="15">
      <c r="A1349" s="5" t="str">
        <f t="shared" si="211"/>
        <v/>
      </c>
      <c r="B1349" s="5" t="str">
        <f t="shared" si="212"/>
        <v/>
      </c>
      <c r="C1349" s="5">
        <v>33</v>
      </c>
      <c r="D1349" s="764"/>
      <c r="F1349" s="529"/>
      <c r="G1349" s="539">
        <f>IF('Form - Part 1'!$D$44="Yes",1,0)</f>
        <v>0</v>
      </c>
      <c r="H1349" s="527">
        <v>32</v>
      </c>
      <c r="I1349" s="561"/>
      <c r="J1349" s="562"/>
      <c r="K1349" s="567"/>
      <c r="L1349" s="564"/>
      <c r="M1349" s="563"/>
      <c r="N1349" s="568"/>
      <c r="O1349" s="570"/>
      <c r="P1349" s="671">
        <f t="shared" si="204"/>
        <v>0</v>
      </c>
      <c r="Q1349" s="63">
        <f t="shared" si="205"/>
        <v>0</v>
      </c>
      <c r="R1349" s="62">
        <f t="shared" si="206"/>
        <v>0</v>
      </c>
      <c r="S1349" s="66">
        <f t="shared" si="207"/>
        <v>0</v>
      </c>
      <c r="T1349" s="7">
        <f>($I1349='Team Results'!$L$4)+0</f>
        <v>0</v>
      </c>
      <c r="U1349" s="7">
        <f t="shared" si="208"/>
        <v>0</v>
      </c>
      <c r="V1349" s="7">
        <f t="shared" si="209"/>
        <v>0</v>
      </c>
      <c r="W1349" s="66">
        <f t="shared" si="210"/>
        <v>0</v>
      </c>
    </row>
    <row r="1350" spans="1:52" ht="15">
      <c r="A1350" s="5" t="str">
        <f t="shared" si="211"/>
        <v/>
      </c>
      <c r="B1350" s="5" t="str">
        <f t="shared" si="212"/>
        <v/>
      </c>
      <c r="C1350" s="5">
        <v>33</v>
      </c>
      <c r="D1350" s="764"/>
      <c r="F1350" s="529"/>
      <c r="G1350" s="539">
        <f>IF('Form - Part 1'!$D$44="Yes",1,0)</f>
        <v>0</v>
      </c>
      <c r="H1350" s="527">
        <v>33</v>
      </c>
      <c r="I1350" s="561"/>
      <c r="J1350" s="562"/>
      <c r="K1350" s="567"/>
      <c r="L1350" s="564"/>
      <c r="M1350" s="563"/>
      <c r="N1350" s="568"/>
      <c r="O1350" s="570"/>
      <c r="P1350" s="671">
        <f t="shared" si="204"/>
        <v>0</v>
      </c>
      <c r="Q1350" s="63">
        <f t="shared" si="205"/>
        <v>0</v>
      </c>
      <c r="R1350" s="62">
        <f t="shared" si="206"/>
        <v>0</v>
      </c>
      <c r="S1350" s="66">
        <f t="shared" si="207"/>
        <v>0</v>
      </c>
      <c r="T1350" s="7">
        <f>($I1350='Team Results'!$L$4)+0</f>
        <v>0</v>
      </c>
      <c r="U1350" s="7">
        <f t="shared" si="208"/>
        <v>0</v>
      </c>
      <c r="V1350" s="7">
        <f t="shared" si="209"/>
        <v>0</v>
      </c>
      <c r="W1350" s="66">
        <f t="shared" si="210"/>
        <v>0</v>
      </c>
    </row>
    <row r="1351" spans="1:52" ht="15">
      <c r="A1351" s="5" t="str">
        <f t="shared" si="211"/>
        <v/>
      </c>
      <c r="B1351" s="5" t="str">
        <f t="shared" si="212"/>
        <v/>
      </c>
      <c r="C1351" s="5">
        <v>33</v>
      </c>
      <c r="D1351" s="764"/>
      <c r="F1351" s="529"/>
      <c r="G1351" s="539">
        <f>IF('Form - Part 1'!$D$44="Yes",1,0)</f>
        <v>0</v>
      </c>
      <c r="H1351" s="527">
        <v>34</v>
      </c>
      <c r="I1351" s="561"/>
      <c r="J1351" s="562"/>
      <c r="K1351" s="567"/>
      <c r="L1351" s="564"/>
      <c r="M1351" s="563"/>
      <c r="N1351" s="568"/>
      <c r="O1351" s="570"/>
      <c r="P1351" s="671">
        <f t="shared" ref="P1351:P1414" si="213">COUNTA(J1351:N1351)</f>
        <v>0</v>
      </c>
      <c r="Q1351" s="63">
        <f t="shared" ref="Q1351:Q1414" si="214">COUNTIF(J1351:N1351,"Yes")</f>
        <v>0</v>
      </c>
      <c r="R1351" s="62">
        <f t="shared" ref="R1351:R1414" si="215">IF(Q1351 =5, 1,0)</f>
        <v>0</v>
      </c>
      <c r="S1351" s="66">
        <f t="shared" ref="S1351:S1414" si="216">IF(G1351+P1351&gt;1,1,0)</f>
        <v>0</v>
      </c>
      <c r="T1351" s="7">
        <f>($I1351='Team Results'!$L$4)+0</f>
        <v>0</v>
      </c>
      <c r="U1351" s="7">
        <f t="shared" ref="U1351:U1414" si="217">IF(T1351=1,Q1351,0)</f>
        <v>0</v>
      </c>
      <c r="V1351" s="7">
        <f t="shared" ref="V1351:V1414" si="218">IF(T1351=1,R1351,0)</f>
        <v>0</v>
      </c>
      <c r="W1351" s="66">
        <f t="shared" ref="W1351:W1414" si="219">IF(T1351=1,S1351,0)</f>
        <v>0</v>
      </c>
    </row>
    <row r="1352" spans="1:52" ht="15">
      <c r="A1352" s="5" t="str">
        <f t="shared" si="211"/>
        <v/>
      </c>
      <c r="B1352" s="5" t="str">
        <f t="shared" si="212"/>
        <v/>
      </c>
      <c r="C1352" s="5">
        <v>33</v>
      </c>
      <c r="D1352" s="764"/>
      <c r="F1352" s="529"/>
      <c r="G1352" s="539">
        <f>IF('Form - Part 1'!$D$44="Yes",1,0)</f>
        <v>0</v>
      </c>
      <c r="H1352" s="527">
        <v>35</v>
      </c>
      <c r="I1352" s="561"/>
      <c r="J1352" s="562"/>
      <c r="K1352" s="567"/>
      <c r="L1352" s="564"/>
      <c r="M1352" s="563"/>
      <c r="N1352" s="568"/>
      <c r="O1352" s="570"/>
      <c r="P1352" s="671">
        <f t="shared" si="213"/>
        <v>0</v>
      </c>
      <c r="Q1352" s="63">
        <f t="shared" si="214"/>
        <v>0</v>
      </c>
      <c r="R1352" s="62">
        <f t="shared" si="215"/>
        <v>0</v>
      </c>
      <c r="S1352" s="66">
        <f t="shared" si="216"/>
        <v>0</v>
      </c>
      <c r="T1352" s="7">
        <f>($I1352='Team Results'!$L$4)+0</f>
        <v>0</v>
      </c>
      <c r="U1352" s="7">
        <f t="shared" si="217"/>
        <v>0</v>
      </c>
      <c r="V1352" s="7">
        <f t="shared" si="218"/>
        <v>0</v>
      </c>
      <c r="W1352" s="66">
        <f t="shared" si="219"/>
        <v>0</v>
      </c>
    </row>
    <row r="1353" spans="1:52" ht="15">
      <c r="A1353" s="5" t="str">
        <f t="shared" si="211"/>
        <v/>
      </c>
      <c r="B1353" s="5" t="str">
        <f t="shared" si="212"/>
        <v/>
      </c>
      <c r="C1353" s="5">
        <v>33</v>
      </c>
      <c r="D1353" s="764"/>
      <c r="F1353" s="529"/>
      <c r="G1353" s="539">
        <f>IF('Form - Part 1'!$D$44="Yes",1,0)</f>
        <v>0</v>
      </c>
      <c r="H1353" s="527">
        <v>36</v>
      </c>
      <c r="I1353" s="561"/>
      <c r="J1353" s="562"/>
      <c r="K1353" s="567"/>
      <c r="L1353" s="564"/>
      <c r="M1353" s="563"/>
      <c r="N1353" s="568"/>
      <c r="O1353" s="570"/>
      <c r="P1353" s="671">
        <f t="shared" si="213"/>
        <v>0</v>
      </c>
      <c r="Q1353" s="63">
        <f t="shared" si="214"/>
        <v>0</v>
      </c>
      <c r="R1353" s="62">
        <f t="shared" si="215"/>
        <v>0</v>
      </c>
      <c r="S1353" s="66">
        <f t="shared" si="216"/>
        <v>0</v>
      </c>
      <c r="T1353" s="7">
        <f>($I1353='Team Results'!$L$4)+0</f>
        <v>0</v>
      </c>
      <c r="U1353" s="7">
        <f t="shared" si="217"/>
        <v>0</v>
      </c>
      <c r="V1353" s="7">
        <f t="shared" si="218"/>
        <v>0</v>
      </c>
      <c r="W1353" s="66">
        <f t="shared" si="219"/>
        <v>0</v>
      </c>
    </row>
    <row r="1354" spans="1:52" ht="15">
      <c r="A1354" s="5" t="str">
        <f t="shared" si="211"/>
        <v/>
      </c>
      <c r="B1354" s="5" t="str">
        <f t="shared" si="212"/>
        <v/>
      </c>
      <c r="C1354" s="5">
        <v>33</v>
      </c>
      <c r="D1354" s="764"/>
      <c r="F1354" s="529"/>
      <c r="G1354" s="539">
        <f>IF('Form - Part 1'!$D$44="Yes",1,0)</f>
        <v>0</v>
      </c>
      <c r="H1354" s="527">
        <v>37</v>
      </c>
      <c r="I1354" s="561"/>
      <c r="J1354" s="562"/>
      <c r="K1354" s="567"/>
      <c r="L1354" s="564"/>
      <c r="M1354" s="563"/>
      <c r="N1354" s="568"/>
      <c r="O1354" s="570"/>
      <c r="P1354" s="671">
        <f t="shared" si="213"/>
        <v>0</v>
      </c>
      <c r="Q1354" s="63">
        <f t="shared" si="214"/>
        <v>0</v>
      </c>
      <c r="R1354" s="62">
        <f t="shared" si="215"/>
        <v>0</v>
      </c>
      <c r="S1354" s="66">
        <f t="shared" si="216"/>
        <v>0</v>
      </c>
      <c r="T1354" s="7">
        <f>($I1354='Team Results'!$L$4)+0</f>
        <v>0</v>
      </c>
      <c r="U1354" s="7">
        <f t="shared" si="217"/>
        <v>0</v>
      </c>
      <c r="V1354" s="7">
        <f t="shared" si="218"/>
        <v>0</v>
      </c>
      <c r="W1354" s="66">
        <f t="shared" si="219"/>
        <v>0</v>
      </c>
    </row>
    <row r="1355" spans="1:52" ht="15">
      <c r="A1355" s="5" t="str">
        <f t="shared" si="211"/>
        <v/>
      </c>
      <c r="B1355" s="5" t="str">
        <f t="shared" si="212"/>
        <v/>
      </c>
      <c r="C1355" s="5">
        <v>33</v>
      </c>
      <c r="D1355" s="764"/>
      <c r="F1355" s="529"/>
      <c r="G1355" s="539">
        <f>IF('Form - Part 1'!$D$44="Yes",1,0)</f>
        <v>0</v>
      </c>
      <c r="H1355" s="527">
        <v>38</v>
      </c>
      <c r="I1355" s="561"/>
      <c r="J1355" s="562"/>
      <c r="K1355" s="567"/>
      <c r="L1355" s="564"/>
      <c r="M1355" s="563"/>
      <c r="N1355" s="568"/>
      <c r="O1355" s="570"/>
      <c r="P1355" s="671">
        <f t="shared" si="213"/>
        <v>0</v>
      </c>
      <c r="Q1355" s="63">
        <f t="shared" si="214"/>
        <v>0</v>
      </c>
      <c r="R1355" s="62">
        <f t="shared" si="215"/>
        <v>0</v>
      </c>
      <c r="S1355" s="66">
        <f t="shared" si="216"/>
        <v>0</v>
      </c>
      <c r="T1355" s="7">
        <f>($I1355='Team Results'!$L$4)+0</f>
        <v>0</v>
      </c>
      <c r="U1355" s="7">
        <f t="shared" si="217"/>
        <v>0</v>
      </c>
      <c r="V1355" s="7">
        <f t="shared" si="218"/>
        <v>0</v>
      </c>
      <c r="W1355" s="66">
        <f t="shared" si="219"/>
        <v>0</v>
      </c>
    </row>
    <row r="1356" spans="1:52" ht="15">
      <c r="A1356" s="5" t="str">
        <f t="shared" si="211"/>
        <v/>
      </c>
      <c r="B1356" s="5" t="str">
        <f t="shared" si="212"/>
        <v/>
      </c>
      <c r="C1356" s="5">
        <v>33</v>
      </c>
      <c r="D1356" s="764"/>
      <c r="F1356" s="529"/>
      <c r="G1356" s="539">
        <f>IF('Form - Part 1'!$D$44="Yes",1,0)</f>
        <v>0</v>
      </c>
      <c r="H1356" s="527">
        <v>39</v>
      </c>
      <c r="I1356" s="561"/>
      <c r="J1356" s="562"/>
      <c r="K1356" s="563"/>
      <c r="L1356" s="564"/>
      <c r="M1356" s="563"/>
      <c r="N1356" s="565"/>
      <c r="O1356" s="570"/>
      <c r="P1356" s="671">
        <f t="shared" si="213"/>
        <v>0</v>
      </c>
      <c r="Q1356" s="63">
        <f t="shared" si="214"/>
        <v>0</v>
      </c>
      <c r="R1356" s="62">
        <f t="shared" si="215"/>
        <v>0</v>
      </c>
      <c r="S1356" s="66">
        <f t="shared" si="216"/>
        <v>0</v>
      </c>
      <c r="T1356" s="7">
        <f>($I1356='Team Results'!$L$4)+0</f>
        <v>0</v>
      </c>
      <c r="U1356" s="7">
        <f t="shared" si="217"/>
        <v>0</v>
      </c>
      <c r="V1356" s="7">
        <f t="shared" si="218"/>
        <v>0</v>
      </c>
      <c r="W1356" s="66">
        <f t="shared" si="219"/>
        <v>0</v>
      </c>
    </row>
    <row r="1357" spans="1:52" s="5" customFormat="1" ht="15">
      <c r="A1357" s="5" t="str">
        <f t="shared" si="211"/>
        <v/>
      </c>
      <c r="B1357" s="5" t="str">
        <f t="shared" si="212"/>
        <v/>
      </c>
      <c r="C1357" s="5">
        <v>33</v>
      </c>
      <c r="D1357" s="765"/>
      <c r="E1357" s="536"/>
      <c r="F1357" s="529"/>
      <c r="G1357" s="539">
        <f>IF('Form - Part 1'!$D$44="Yes",1,0)</f>
        <v>0</v>
      </c>
      <c r="H1357" s="537">
        <v>40</v>
      </c>
      <c r="I1357" s="579"/>
      <c r="J1357" s="580"/>
      <c r="K1357" s="583"/>
      <c r="L1357" s="582"/>
      <c r="M1357" s="583"/>
      <c r="N1357" s="584"/>
      <c r="O1357" s="585"/>
      <c r="P1357" s="671">
        <f t="shared" si="213"/>
        <v>0</v>
      </c>
      <c r="Q1357" s="63">
        <f t="shared" si="214"/>
        <v>0</v>
      </c>
      <c r="R1357" s="62">
        <f t="shared" si="215"/>
        <v>0</v>
      </c>
      <c r="S1357" s="66">
        <f t="shared" si="216"/>
        <v>0</v>
      </c>
      <c r="T1357" s="7">
        <f>($I1357='Team Results'!$L$4)+0</f>
        <v>0</v>
      </c>
      <c r="U1357" s="7">
        <f t="shared" si="217"/>
        <v>0</v>
      </c>
      <c r="V1357" s="7">
        <f t="shared" si="218"/>
        <v>0</v>
      </c>
      <c r="W1357" s="66">
        <f t="shared" si="219"/>
        <v>0</v>
      </c>
      <c r="X1357" s="62"/>
      <c r="Y1357" s="62"/>
      <c r="Z1357" s="62"/>
      <c r="AA1357" s="62"/>
      <c r="AB1357" s="62"/>
      <c r="AC1357" s="62"/>
      <c r="AD1357" s="62"/>
      <c r="AE1357" s="62"/>
      <c r="AF1357" s="62"/>
      <c r="AG1357" s="62"/>
      <c r="AH1357" s="62"/>
      <c r="AI1357" s="62"/>
      <c r="AJ1357" s="62"/>
      <c r="AK1357" s="62"/>
      <c r="AL1357" s="62"/>
      <c r="AM1357" s="62"/>
      <c r="AN1357" s="62"/>
      <c r="AO1357" s="62"/>
      <c r="AP1357" s="62"/>
      <c r="AQ1357" s="62"/>
      <c r="AR1357" s="62"/>
      <c r="AS1357" s="62"/>
      <c r="AT1357" s="62"/>
      <c r="AU1357" s="62"/>
      <c r="AV1357" s="62"/>
      <c r="AW1357" s="62"/>
      <c r="AX1357" s="62"/>
      <c r="AY1357" s="62"/>
      <c r="AZ1357" s="62"/>
    </row>
    <row r="1358" spans="1:52" s="241" customFormat="1">
      <c r="D1358" s="298"/>
      <c r="E1358" s="299"/>
      <c r="F1358" s="300"/>
      <c r="G1358" s="300"/>
      <c r="I1358" s="242"/>
      <c r="J1358" s="242"/>
      <c r="K1358" s="242"/>
      <c r="L1358" s="242"/>
      <c r="M1358" s="242"/>
      <c r="N1358" s="242"/>
      <c r="O1358" s="243"/>
      <c r="P1358" s="671">
        <f t="shared" si="213"/>
        <v>0</v>
      </c>
      <c r="Q1358" s="63">
        <f t="shared" si="214"/>
        <v>0</v>
      </c>
      <c r="R1358" s="62">
        <f t="shared" si="215"/>
        <v>0</v>
      </c>
      <c r="S1358" s="66">
        <f t="shared" si="216"/>
        <v>0</v>
      </c>
      <c r="T1358" s="7">
        <f>($I1358='Team Results'!$L$4)+0</f>
        <v>0</v>
      </c>
      <c r="U1358" s="7">
        <f t="shared" si="217"/>
        <v>0</v>
      </c>
      <c r="V1358" s="7">
        <f t="shared" si="218"/>
        <v>0</v>
      </c>
      <c r="W1358" s="66">
        <f t="shared" si="219"/>
        <v>0</v>
      </c>
    </row>
    <row r="1359" spans="1:52" ht="15">
      <c r="A1359" s="5" t="str">
        <f>IF(ISERROR(MONTH($E$1359)),"",MONTH($E$1359))</f>
        <v/>
      </c>
      <c r="B1359" s="5" t="str">
        <f>IF(ISERROR(WEEKNUM($E$1359)),"",WEEKNUM($E$1359))</f>
        <v/>
      </c>
      <c r="C1359" s="5">
        <v>34</v>
      </c>
      <c r="D1359" s="763">
        <v>34</v>
      </c>
      <c r="E1359" s="538" t="str">
        <f>IF(ISBLANK('Form - Part 1'!B45),"",'Form - Part 1'!B45)</f>
        <v/>
      </c>
      <c r="F1359" s="539" t="str">
        <f>IF(ISBLANK('Form - Part 1'!C45),"0",'Form - Part 1'!C45)</f>
        <v>0</v>
      </c>
      <c r="G1359" s="539">
        <f>IF('Form - Part 1'!$D$45="Yes",1,0)</f>
        <v>0</v>
      </c>
      <c r="H1359" s="527">
        <v>1</v>
      </c>
      <c r="I1359" s="561"/>
      <c r="J1359" s="562"/>
      <c r="K1359" s="563"/>
      <c r="L1359" s="564"/>
      <c r="M1359" s="563"/>
      <c r="N1359" s="565"/>
      <c r="O1359" s="570"/>
      <c r="P1359" s="671">
        <f t="shared" si="213"/>
        <v>0</v>
      </c>
      <c r="Q1359" s="63">
        <f t="shared" si="214"/>
        <v>0</v>
      </c>
      <c r="R1359" s="62">
        <f t="shared" si="215"/>
        <v>0</v>
      </c>
      <c r="S1359" s="66">
        <f t="shared" si="216"/>
        <v>0</v>
      </c>
      <c r="T1359" s="7">
        <f>($I1359='Team Results'!$L$4)+0</f>
        <v>0</v>
      </c>
      <c r="U1359" s="7">
        <f t="shared" si="217"/>
        <v>0</v>
      </c>
      <c r="V1359" s="7">
        <f t="shared" si="218"/>
        <v>0</v>
      </c>
      <c r="W1359" s="66">
        <f t="shared" si="219"/>
        <v>0</v>
      </c>
    </row>
    <row r="1360" spans="1:52" ht="15">
      <c r="A1360" s="5" t="str">
        <f t="shared" ref="A1360:A1398" si="220">IF(ISERROR(MONTH($E$1359)),"",MONTH($E$1359))</f>
        <v/>
      </c>
      <c r="B1360" s="5" t="str">
        <f t="shared" ref="B1360:B1398" si="221">IF(ISERROR(WEEKNUM($E$1359)),"",WEEKNUM($E$1359))</f>
        <v/>
      </c>
      <c r="C1360" s="5">
        <v>34</v>
      </c>
      <c r="D1360" s="764"/>
      <c r="F1360" s="529"/>
      <c r="G1360" s="539">
        <f>IF('Form - Part 1'!$D$45="Yes",1,0)</f>
        <v>0</v>
      </c>
      <c r="H1360" s="527">
        <v>2</v>
      </c>
      <c r="I1360" s="561"/>
      <c r="J1360" s="562"/>
      <c r="K1360" s="567"/>
      <c r="L1360" s="564"/>
      <c r="M1360" s="563"/>
      <c r="N1360" s="568"/>
      <c r="O1360" s="570"/>
      <c r="P1360" s="671">
        <f t="shared" si="213"/>
        <v>0</v>
      </c>
      <c r="Q1360" s="63">
        <f t="shared" si="214"/>
        <v>0</v>
      </c>
      <c r="R1360" s="62">
        <f t="shared" si="215"/>
        <v>0</v>
      </c>
      <c r="S1360" s="66">
        <f t="shared" si="216"/>
        <v>0</v>
      </c>
      <c r="T1360" s="7">
        <f>($I1360='Team Results'!$L$4)+0</f>
        <v>0</v>
      </c>
      <c r="U1360" s="7">
        <f t="shared" si="217"/>
        <v>0</v>
      </c>
      <c r="V1360" s="7">
        <f t="shared" si="218"/>
        <v>0</v>
      </c>
      <c r="W1360" s="66">
        <f t="shared" si="219"/>
        <v>0</v>
      </c>
    </row>
    <row r="1361" spans="1:23" ht="15">
      <c r="A1361" s="5" t="str">
        <f t="shared" si="220"/>
        <v/>
      </c>
      <c r="B1361" s="5" t="str">
        <f t="shared" si="221"/>
        <v/>
      </c>
      <c r="C1361" s="5">
        <v>34</v>
      </c>
      <c r="D1361" s="764"/>
      <c r="F1361" s="529"/>
      <c r="G1361" s="539">
        <f>IF('Form - Part 1'!$D$45="Yes",1,0)</f>
        <v>0</v>
      </c>
      <c r="H1361" s="527">
        <v>3</v>
      </c>
      <c r="I1361" s="561"/>
      <c r="J1361" s="562"/>
      <c r="K1361" s="567"/>
      <c r="L1361" s="564"/>
      <c r="M1361" s="563"/>
      <c r="N1361" s="568"/>
      <c r="O1361" s="570"/>
      <c r="P1361" s="671">
        <f t="shared" si="213"/>
        <v>0</v>
      </c>
      <c r="Q1361" s="63">
        <f t="shared" si="214"/>
        <v>0</v>
      </c>
      <c r="R1361" s="62">
        <f t="shared" si="215"/>
        <v>0</v>
      </c>
      <c r="S1361" s="66">
        <f t="shared" si="216"/>
        <v>0</v>
      </c>
      <c r="T1361" s="7">
        <f>($I1361='Team Results'!$L$4)+0</f>
        <v>0</v>
      </c>
      <c r="U1361" s="7">
        <f t="shared" si="217"/>
        <v>0</v>
      </c>
      <c r="V1361" s="7">
        <f t="shared" si="218"/>
        <v>0</v>
      </c>
      <c r="W1361" s="66">
        <f t="shared" si="219"/>
        <v>0</v>
      </c>
    </row>
    <row r="1362" spans="1:23" ht="15">
      <c r="A1362" s="5" t="str">
        <f t="shared" si="220"/>
        <v/>
      </c>
      <c r="B1362" s="5" t="str">
        <f t="shared" si="221"/>
        <v/>
      </c>
      <c r="C1362" s="5">
        <v>34</v>
      </c>
      <c r="D1362" s="764"/>
      <c r="F1362" s="529"/>
      <c r="G1362" s="539">
        <f>IF('Form - Part 1'!$D$45="Yes",1,0)</f>
        <v>0</v>
      </c>
      <c r="H1362" s="527">
        <v>4</v>
      </c>
      <c r="I1362" s="561"/>
      <c r="J1362" s="562"/>
      <c r="K1362" s="563"/>
      <c r="L1362" s="564"/>
      <c r="M1362" s="563"/>
      <c r="N1362" s="565"/>
      <c r="O1362" s="570"/>
      <c r="P1362" s="671">
        <f t="shared" si="213"/>
        <v>0</v>
      </c>
      <c r="Q1362" s="63">
        <f t="shared" si="214"/>
        <v>0</v>
      </c>
      <c r="R1362" s="62">
        <f t="shared" si="215"/>
        <v>0</v>
      </c>
      <c r="S1362" s="66">
        <f t="shared" si="216"/>
        <v>0</v>
      </c>
      <c r="T1362" s="7">
        <f>($I1362='Team Results'!$L$4)+0</f>
        <v>0</v>
      </c>
      <c r="U1362" s="7">
        <f t="shared" si="217"/>
        <v>0</v>
      </c>
      <c r="V1362" s="7">
        <f t="shared" si="218"/>
        <v>0</v>
      </c>
      <c r="W1362" s="66">
        <f t="shared" si="219"/>
        <v>0</v>
      </c>
    </row>
    <row r="1363" spans="1:23" ht="15">
      <c r="A1363" s="5" t="str">
        <f t="shared" si="220"/>
        <v/>
      </c>
      <c r="B1363" s="5" t="str">
        <f t="shared" si="221"/>
        <v/>
      </c>
      <c r="C1363" s="5">
        <v>34</v>
      </c>
      <c r="D1363" s="764"/>
      <c r="F1363" s="529"/>
      <c r="G1363" s="539">
        <f>IF('Form - Part 1'!$D$45="Yes",1,0)</f>
        <v>0</v>
      </c>
      <c r="H1363" s="527">
        <v>5</v>
      </c>
      <c r="I1363" s="561"/>
      <c r="J1363" s="562"/>
      <c r="K1363" s="563"/>
      <c r="L1363" s="564"/>
      <c r="M1363" s="563"/>
      <c r="N1363" s="565"/>
      <c r="O1363" s="570"/>
      <c r="P1363" s="671">
        <f t="shared" si="213"/>
        <v>0</v>
      </c>
      <c r="Q1363" s="63">
        <f t="shared" si="214"/>
        <v>0</v>
      </c>
      <c r="R1363" s="62">
        <f t="shared" si="215"/>
        <v>0</v>
      </c>
      <c r="S1363" s="66">
        <f t="shared" si="216"/>
        <v>0</v>
      </c>
      <c r="T1363" s="7">
        <f>($I1363='Team Results'!$L$4)+0</f>
        <v>0</v>
      </c>
      <c r="U1363" s="7">
        <f t="shared" si="217"/>
        <v>0</v>
      </c>
      <c r="V1363" s="7">
        <f t="shared" si="218"/>
        <v>0</v>
      </c>
      <c r="W1363" s="66">
        <f t="shared" si="219"/>
        <v>0</v>
      </c>
    </row>
    <row r="1364" spans="1:23" ht="15">
      <c r="A1364" s="5" t="str">
        <f t="shared" si="220"/>
        <v/>
      </c>
      <c r="B1364" s="5" t="str">
        <f t="shared" si="221"/>
        <v/>
      </c>
      <c r="C1364" s="5">
        <v>34</v>
      </c>
      <c r="D1364" s="764"/>
      <c r="F1364" s="529"/>
      <c r="G1364" s="539">
        <f>IF('Form - Part 1'!$D$45="Yes",1,0)</f>
        <v>0</v>
      </c>
      <c r="H1364" s="527">
        <v>6</v>
      </c>
      <c r="I1364" s="561"/>
      <c r="J1364" s="562"/>
      <c r="K1364" s="563"/>
      <c r="L1364" s="564"/>
      <c r="M1364" s="563"/>
      <c r="N1364" s="565"/>
      <c r="O1364" s="570"/>
      <c r="P1364" s="671">
        <f t="shared" si="213"/>
        <v>0</v>
      </c>
      <c r="Q1364" s="63">
        <f t="shared" si="214"/>
        <v>0</v>
      </c>
      <c r="R1364" s="62">
        <f t="shared" si="215"/>
        <v>0</v>
      </c>
      <c r="S1364" s="66">
        <f t="shared" si="216"/>
        <v>0</v>
      </c>
      <c r="T1364" s="7">
        <f>($I1364='Team Results'!$L$4)+0</f>
        <v>0</v>
      </c>
      <c r="U1364" s="7">
        <f t="shared" si="217"/>
        <v>0</v>
      </c>
      <c r="V1364" s="7">
        <f t="shared" si="218"/>
        <v>0</v>
      </c>
      <c r="W1364" s="66">
        <f t="shared" si="219"/>
        <v>0</v>
      </c>
    </row>
    <row r="1365" spans="1:23" ht="15">
      <c r="A1365" s="5" t="str">
        <f t="shared" si="220"/>
        <v/>
      </c>
      <c r="B1365" s="5" t="str">
        <f t="shared" si="221"/>
        <v/>
      </c>
      <c r="C1365" s="5">
        <v>34</v>
      </c>
      <c r="D1365" s="764"/>
      <c r="F1365" s="529"/>
      <c r="G1365" s="539">
        <f>IF('Form - Part 1'!$D$45="Yes",1,0)</f>
        <v>0</v>
      </c>
      <c r="H1365" s="527">
        <v>7</v>
      </c>
      <c r="I1365" s="561"/>
      <c r="J1365" s="562"/>
      <c r="K1365" s="567"/>
      <c r="L1365" s="564"/>
      <c r="M1365" s="563"/>
      <c r="N1365" s="568"/>
      <c r="O1365" s="570"/>
      <c r="P1365" s="671">
        <f t="shared" si="213"/>
        <v>0</v>
      </c>
      <c r="Q1365" s="63">
        <f t="shared" si="214"/>
        <v>0</v>
      </c>
      <c r="R1365" s="62">
        <f t="shared" si="215"/>
        <v>0</v>
      </c>
      <c r="S1365" s="66">
        <f t="shared" si="216"/>
        <v>0</v>
      </c>
      <c r="T1365" s="7">
        <f>($I1365='Team Results'!$L$4)+0</f>
        <v>0</v>
      </c>
      <c r="U1365" s="7">
        <f t="shared" si="217"/>
        <v>0</v>
      </c>
      <c r="V1365" s="7">
        <f t="shared" si="218"/>
        <v>0</v>
      </c>
      <c r="W1365" s="66">
        <f t="shared" si="219"/>
        <v>0</v>
      </c>
    </row>
    <row r="1366" spans="1:23" ht="15">
      <c r="A1366" s="5" t="str">
        <f t="shared" si="220"/>
        <v/>
      </c>
      <c r="B1366" s="5" t="str">
        <f t="shared" si="221"/>
        <v/>
      </c>
      <c r="C1366" s="5">
        <v>34</v>
      </c>
      <c r="D1366" s="764"/>
      <c r="F1366" s="529"/>
      <c r="G1366" s="539">
        <f>IF('Form - Part 1'!$D$45="Yes",1,0)</f>
        <v>0</v>
      </c>
      <c r="H1366" s="527">
        <v>8</v>
      </c>
      <c r="I1366" s="561"/>
      <c r="J1366" s="562"/>
      <c r="K1366" s="567"/>
      <c r="L1366" s="564"/>
      <c r="M1366" s="563"/>
      <c r="N1366" s="568"/>
      <c r="O1366" s="570"/>
      <c r="P1366" s="671">
        <f t="shared" si="213"/>
        <v>0</v>
      </c>
      <c r="Q1366" s="63">
        <f t="shared" si="214"/>
        <v>0</v>
      </c>
      <c r="R1366" s="62">
        <f t="shared" si="215"/>
        <v>0</v>
      </c>
      <c r="S1366" s="66">
        <f t="shared" si="216"/>
        <v>0</v>
      </c>
      <c r="T1366" s="7">
        <f>($I1366='Team Results'!$L$4)+0</f>
        <v>0</v>
      </c>
      <c r="U1366" s="7">
        <f t="shared" si="217"/>
        <v>0</v>
      </c>
      <c r="V1366" s="7">
        <f t="shared" si="218"/>
        <v>0</v>
      </c>
      <c r="W1366" s="66">
        <f t="shared" si="219"/>
        <v>0</v>
      </c>
    </row>
    <row r="1367" spans="1:23" ht="15">
      <c r="A1367" s="5" t="str">
        <f t="shared" si="220"/>
        <v/>
      </c>
      <c r="B1367" s="5" t="str">
        <f t="shared" si="221"/>
        <v/>
      </c>
      <c r="C1367" s="5">
        <v>34</v>
      </c>
      <c r="D1367" s="764"/>
      <c r="F1367" s="529"/>
      <c r="G1367" s="539">
        <f>IF('Form - Part 1'!$D$45="Yes",1,0)</f>
        <v>0</v>
      </c>
      <c r="H1367" s="527">
        <v>9</v>
      </c>
      <c r="I1367" s="561"/>
      <c r="J1367" s="562"/>
      <c r="K1367" s="563"/>
      <c r="L1367" s="564"/>
      <c r="M1367" s="563"/>
      <c r="N1367" s="565"/>
      <c r="O1367" s="570"/>
      <c r="P1367" s="671">
        <f t="shared" si="213"/>
        <v>0</v>
      </c>
      <c r="Q1367" s="63">
        <f t="shared" si="214"/>
        <v>0</v>
      </c>
      <c r="R1367" s="62">
        <f t="shared" si="215"/>
        <v>0</v>
      </c>
      <c r="S1367" s="66">
        <f t="shared" si="216"/>
        <v>0</v>
      </c>
      <c r="T1367" s="7">
        <f>($I1367='Team Results'!$L$4)+0</f>
        <v>0</v>
      </c>
      <c r="U1367" s="7">
        <f t="shared" si="217"/>
        <v>0</v>
      </c>
      <c r="V1367" s="7">
        <f t="shared" si="218"/>
        <v>0</v>
      </c>
      <c r="W1367" s="66">
        <f t="shared" si="219"/>
        <v>0</v>
      </c>
    </row>
    <row r="1368" spans="1:23" ht="15">
      <c r="A1368" s="5" t="str">
        <f t="shared" si="220"/>
        <v/>
      </c>
      <c r="B1368" s="5" t="str">
        <f t="shared" si="221"/>
        <v/>
      </c>
      <c r="C1368" s="5">
        <v>34</v>
      </c>
      <c r="D1368" s="764"/>
      <c r="F1368" s="529"/>
      <c r="G1368" s="539">
        <f>IF('Form - Part 1'!$D$45="Yes",1,0)</f>
        <v>0</v>
      </c>
      <c r="H1368" s="527">
        <v>10</v>
      </c>
      <c r="I1368" s="561"/>
      <c r="J1368" s="562"/>
      <c r="K1368" s="567"/>
      <c r="L1368" s="564"/>
      <c r="M1368" s="563"/>
      <c r="N1368" s="568"/>
      <c r="O1368" s="570"/>
      <c r="P1368" s="671">
        <f t="shared" si="213"/>
        <v>0</v>
      </c>
      <c r="Q1368" s="63">
        <f t="shared" si="214"/>
        <v>0</v>
      </c>
      <c r="R1368" s="62">
        <f t="shared" si="215"/>
        <v>0</v>
      </c>
      <c r="S1368" s="66">
        <f t="shared" si="216"/>
        <v>0</v>
      </c>
      <c r="T1368" s="7">
        <f>($I1368='Team Results'!$L$4)+0</f>
        <v>0</v>
      </c>
      <c r="U1368" s="7">
        <f t="shared" si="217"/>
        <v>0</v>
      </c>
      <c r="V1368" s="7">
        <f t="shared" si="218"/>
        <v>0</v>
      </c>
      <c r="W1368" s="66">
        <f t="shared" si="219"/>
        <v>0</v>
      </c>
    </row>
    <row r="1369" spans="1:23" ht="15">
      <c r="A1369" s="5" t="str">
        <f t="shared" si="220"/>
        <v/>
      </c>
      <c r="B1369" s="5" t="str">
        <f t="shared" si="221"/>
        <v/>
      </c>
      <c r="C1369" s="5">
        <v>34</v>
      </c>
      <c r="D1369" s="764"/>
      <c r="F1369" s="529"/>
      <c r="G1369" s="539">
        <f>IF('Form - Part 1'!$D$45="Yes",1,0)</f>
        <v>0</v>
      </c>
      <c r="H1369" s="527">
        <v>11</v>
      </c>
      <c r="I1369" s="561"/>
      <c r="J1369" s="562"/>
      <c r="K1369" s="563"/>
      <c r="L1369" s="564"/>
      <c r="M1369" s="563"/>
      <c r="N1369" s="565"/>
      <c r="O1369" s="570"/>
      <c r="P1369" s="671">
        <f t="shared" si="213"/>
        <v>0</v>
      </c>
      <c r="Q1369" s="63">
        <f t="shared" si="214"/>
        <v>0</v>
      </c>
      <c r="R1369" s="62">
        <f t="shared" si="215"/>
        <v>0</v>
      </c>
      <c r="S1369" s="66">
        <f t="shared" si="216"/>
        <v>0</v>
      </c>
      <c r="T1369" s="7">
        <f>($I1369='Team Results'!$L$4)+0</f>
        <v>0</v>
      </c>
      <c r="U1369" s="7">
        <f t="shared" si="217"/>
        <v>0</v>
      </c>
      <c r="V1369" s="7">
        <f t="shared" si="218"/>
        <v>0</v>
      </c>
      <c r="W1369" s="66">
        <f t="shared" si="219"/>
        <v>0</v>
      </c>
    </row>
    <row r="1370" spans="1:23" ht="15">
      <c r="A1370" s="5" t="str">
        <f t="shared" si="220"/>
        <v/>
      </c>
      <c r="B1370" s="5" t="str">
        <f t="shared" si="221"/>
        <v/>
      </c>
      <c r="C1370" s="5">
        <v>34</v>
      </c>
      <c r="D1370" s="764"/>
      <c r="F1370" s="529"/>
      <c r="G1370" s="539">
        <f>IF('Form - Part 1'!$D$45="Yes",1,0)</f>
        <v>0</v>
      </c>
      <c r="H1370" s="527">
        <v>12</v>
      </c>
      <c r="I1370" s="561"/>
      <c r="J1370" s="562"/>
      <c r="K1370" s="567"/>
      <c r="L1370" s="564"/>
      <c r="M1370" s="563"/>
      <c r="N1370" s="568"/>
      <c r="O1370" s="570"/>
      <c r="P1370" s="671">
        <f t="shared" si="213"/>
        <v>0</v>
      </c>
      <c r="Q1370" s="63">
        <f t="shared" si="214"/>
        <v>0</v>
      </c>
      <c r="R1370" s="62">
        <f t="shared" si="215"/>
        <v>0</v>
      </c>
      <c r="S1370" s="66">
        <f t="shared" si="216"/>
        <v>0</v>
      </c>
      <c r="T1370" s="7">
        <f>($I1370='Team Results'!$L$4)+0</f>
        <v>0</v>
      </c>
      <c r="U1370" s="7">
        <f t="shared" si="217"/>
        <v>0</v>
      </c>
      <c r="V1370" s="7">
        <f t="shared" si="218"/>
        <v>0</v>
      </c>
      <c r="W1370" s="66">
        <f t="shared" si="219"/>
        <v>0</v>
      </c>
    </row>
    <row r="1371" spans="1:23" ht="15">
      <c r="A1371" s="5" t="str">
        <f t="shared" si="220"/>
        <v/>
      </c>
      <c r="B1371" s="5" t="str">
        <f t="shared" si="221"/>
        <v/>
      </c>
      <c r="C1371" s="5">
        <v>34</v>
      </c>
      <c r="D1371" s="764"/>
      <c r="F1371" s="529"/>
      <c r="G1371" s="539">
        <f>IF('Form - Part 1'!$D$45="Yes",1,0)</f>
        <v>0</v>
      </c>
      <c r="H1371" s="527">
        <v>13</v>
      </c>
      <c r="I1371" s="561"/>
      <c r="J1371" s="562"/>
      <c r="K1371" s="567"/>
      <c r="L1371" s="564"/>
      <c r="M1371" s="563"/>
      <c r="N1371" s="568"/>
      <c r="O1371" s="570"/>
      <c r="P1371" s="671">
        <f t="shared" si="213"/>
        <v>0</v>
      </c>
      <c r="Q1371" s="63">
        <f t="shared" si="214"/>
        <v>0</v>
      </c>
      <c r="R1371" s="62">
        <f t="shared" si="215"/>
        <v>0</v>
      </c>
      <c r="S1371" s="66">
        <f t="shared" si="216"/>
        <v>0</v>
      </c>
      <c r="T1371" s="7">
        <f>($I1371='Team Results'!$L$4)+0</f>
        <v>0</v>
      </c>
      <c r="U1371" s="7">
        <f t="shared" si="217"/>
        <v>0</v>
      </c>
      <c r="V1371" s="7">
        <f t="shared" si="218"/>
        <v>0</v>
      </c>
      <c r="W1371" s="66">
        <f t="shared" si="219"/>
        <v>0</v>
      </c>
    </row>
    <row r="1372" spans="1:23" ht="15">
      <c r="A1372" s="5" t="str">
        <f t="shared" si="220"/>
        <v/>
      </c>
      <c r="B1372" s="5" t="str">
        <f t="shared" si="221"/>
        <v/>
      </c>
      <c r="C1372" s="5">
        <v>34</v>
      </c>
      <c r="D1372" s="764"/>
      <c r="F1372" s="529"/>
      <c r="G1372" s="539">
        <f>IF('Form - Part 1'!$D$45="Yes",1,0)</f>
        <v>0</v>
      </c>
      <c r="H1372" s="527">
        <v>14</v>
      </c>
      <c r="I1372" s="561"/>
      <c r="J1372" s="562"/>
      <c r="K1372" s="563"/>
      <c r="L1372" s="564"/>
      <c r="M1372" s="563"/>
      <c r="N1372" s="565"/>
      <c r="O1372" s="570"/>
      <c r="P1372" s="671">
        <f t="shared" si="213"/>
        <v>0</v>
      </c>
      <c r="Q1372" s="63">
        <f t="shared" si="214"/>
        <v>0</v>
      </c>
      <c r="R1372" s="62">
        <f t="shared" si="215"/>
        <v>0</v>
      </c>
      <c r="S1372" s="66">
        <f t="shared" si="216"/>
        <v>0</v>
      </c>
      <c r="T1372" s="7">
        <f>($I1372='Team Results'!$L$4)+0</f>
        <v>0</v>
      </c>
      <c r="U1372" s="7">
        <f t="shared" si="217"/>
        <v>0</v>
      </c>
      <c r="V1372" s="7">
        <f t="shared" si="218"/>
        <v>0</v>
      </c>
      <c r="W1372" s="66">
        <f t="shared" si="219"/>
        <v>0</v>
      </c>
    </row>
    <row r="1373" spans="1:23" ht="15">
      <c r="A1373" s="5" t="str">
        <f t="shared" si="220"/>
        <v/>
      </c>
      <c r="B1373" s="5" t="str">
        <f t="shared" si="221"/>
        <v/>
      </c>
      <c r="C1373" s="5">
        <v>34</v>
      </c>
      <c r="D1373" s="764"/>
      <c r="F1373" s="529"/>
      <c r="G1373" s="539">
        <f>IF('Form - Part 1'!$D$45="Yes",1,0)</f>
        <v>0</v>
      </c>
      <c r="H1373" s="527">
        <v>15</v>
      </c>
      <c r="I1373" s="561"/>
      <c r="J1373" s="562"/>
      <c r="K1373" s="563"/>
      <c r="L1373" s="564"/>
      <c r="M1373" s="563"/>
      <c r="N1373" s="565"/>
      <c r="O1373" s="570"/>
      <c r="P1373" s="671">
        <f t="shared" si="213"/>
        <v>0</v>
      </c>
      <c r="Q1373" s="63">
        <f t="shared" si="214"/>
        <v>0</v>
      </c>
      <c r="R1373" s="62">
        <f t="shared" si="215"/>
        <v>0</v>
      </c>
      <c r="S1373" s="66">
        <f t="shared" si="216"/>
        <v>0</v>
      </c>
      <c r="T1373" s="7">
        <f>($I1373='Team Results'!$L$4)+0</f>
        <v>0</v>
      </c>
      <c r="U1373" s="7">
        <f t="shared" si="217"/>
        <v>0</v>
      </c>
      <c r="V1373" s="7">
        <f t="shared" si="218"/>
        <v>0</v>
      </c>
      <c r="W1373" s="66">
        <f t="shared" si="219"/>
        <v>0</v>
      </c>
    </row>
    <row r="1374" spans="1:23" ht="15">
      <c r="A1374" s="5" t="str">
        <f t="shared" si="220"/>
        <v/>
      </c>
      <c r="B1374" s="5" t="str">
        <f t="shared" si="221"/>
        <v/>
      </c>
      <c r="C1374" s="5">
        <v>34</v>
      </c>
      <c r="D1374" s="764"/>
      <c r="F1374" s="529"/>
      <c r="G1374" s="539">
        <f>IF('Form - Part 1'!$D$45="Yes",1,0)</f>
        <v>0</v>
      </c>
      <c r="H1374" s="527">
        <v>16</v>
      </c>
      <c r="I1374" s="561"/>
      <c r="J1374" s="562"/>
      <c r="K1374" s="563"/>
      <c r="L1374" s="564"/>
      <c r="M1374" s="563"/>
      <c r="N1374" s="565"/>
      <c r="O1374" s="570"/>
      <c r="P1374" s="671">
        <f t="shared" si="213"/>
        <v>0</v>
      </c>
      <c r="Q1374" s="63">
        <f t="shared" si="214"/>
        <v>0</v>
      </c>
      <c r="R1374" s="62">
        <f t="shared" si="215"/>
        <v>0</v>
      </c>
      <c r="S1374" s="66">
        <f t="shared" si="216"/>
        <v>0</v>
      </c>
      <c r="T1374" s="7">
        <f>($I1374='Team Results'!$L$4)+0</f>
        <v>0</v>
      </c>
      <c r="U1374" s="7">
        <f t="shared" si="217"/>
        <v>0</v>
      </c>
      <c r="V1374" s="7">
        <f t="shared" si="218"/>
        <v>0</v>
      </c>
      <c r="W1374" s="66">
        <f t="shared" si="219"/>
        <v>0</v>
      </c>
    </row>
    <row r="1375" spans="1:23" ht="15">
      <c r="A1375" s="5" t="str">
        <f t="shared" si="220"/>
        <v/>
      </c>
      <c r="B1375" s="5" t="str">
        <f t="shared" si="221"/>
        <v/>
      </c>
      <c r="C1375" s="5">
        <v>34</v>
      </c>
      <c r="D1375" s="764"/>
      <c r="F1375" s="529"/>
      <c r="G1375" s="539">
        <f>IF('Form - Part 1'!$D$45="Yes",1,0)</f>
        <v>0</v>
      </c>
      <c r="H1375" s="527">
        <v>17</v>
      </c>
      <c r="I1375" s="561"/>
      <c r="J1375" s="562"/>
      <c r="K1375" s="567"/>
      <c r="L1375" s="564"/>
      <c r="M1375" s="563"/>
      <c r="N1375" s="568"/>
      <c r="O1375" s="570"/>
      <c r="P1375" s="671">
        <f t="shared" si="213"/>
        <v>0</v>
      </c>
      <c r="Q1375" s="63">
        <f t="shared" si="214"/>
        <v>0</v>
      </c>
      <c r="R1375" s="62">
        <f t="shared" si="215"/>
        <v>0</v>
      </c>
      <c r="S1375" s="66">
        <f t="shared" si="216"/>
        <v>0</v>
      </c>
      <c r="T1375" s="7">
        <f>($I1375='Team Results'!$L$4)+0</f>
        <v>0</v>
      </c>
      <c r="U1375" s="7">
        <f t="shared" si="217"/>
        <v>0</v>
      </c>
      <c r="V1375" s="7">
        <f t="shared" si="218"/>
        <v>0</v>
      </c>
      <c r="W1375" s="66">
        <f t="shared" si="219"/>
        <v>0</v>
      </c>
    </row>
    <row r="1376" spans="1:23" ht="15">
      <c r="A1376" s="5" t="str">
        <f t="shared" si="220"/>
        <v/>
      </c>
      <c r="B1376" s="5" t="str">
        <f t="shared" si="221"/>
        <v/>
      </c>
      <c r="C1376" s="5">
        <v>34</v>
      </c>
      <c r="D1376" s="764"/>
      <c r="F1376" s="529"/>
      <c r="G1376" s="539">
        <f>IF('Form - Part 1'!$D$45="Yes",1,0)</f>
        <v>0</v>
      </c>
      <c r="H1376" s="527">
        <v>18</v>
      </c>
      <c r="I1376" s="561"/>
      <c r="J1376" s="562"/>
      <c r="K1376" s="567"/>
      <c r="L1376" s="564"/>
      <c r="M1376" s="563"/>
      <c r="N1376" s="568"/>
      <c r="O1376" s="570"/>
      <c r="P1376" s="671">
        <f t="shared" si="213"/>
        <v>0</v>
      </c>
      <c r="Q1376" s="63">
        <f t="shared" si="214"/>
        <v>0</v>
      </c>
      <c r="R1376" s="62">
        <f t="shared" si="215"/>
        <v>0</v>
      </c>
      <c r="S1376" s="66">
        <f t="shared" si="216"/>
        <v>0</v>
      </c>
      <c r="T1376" s="7">
        <f>($I1376='Team Results'!$L$4)+0</f>
        <v>0</v>
      </c>
      <c r="U1376" s="7">
        <f t="shared" si="217"/>
        <v>0</v>
      </c>
      <c r="V1376" s="7">
        <f t="shared" si="218"/>
        <v>0</v>
      </c>
      <c r="W1376" s="66">
        <f t="shared" si="219"/>
        <v>0</v>
      </c>
    </row>
    <row r="1377" spans="1:23" ht="15">
      <c r="A1377" s="5" t="str">
        <f t="shared" si="220"/>
        <v/>
      </c>
      <c r="B1377" s="5" t="str">
        <f t="shared" si="221"/>
        <v/>
      </c>
      <c r="C1377" s="5">
        <v>34</v>
      </c>
      <c r="D1377" s="764"/>
      <c r="F1377" s="529"/>
      <c r="G1377" s="539">
        <f>IF('Form - Part 1'!$D$45="Yes",1,0)</f>
        <v>0</v>
      </c>
      <c r="H1377" s="527">
        <v>19</v>
      </c>
      <c r="I1377" s="561"/>
      <c r="J1377" s="562"/>
      <c r="K1377" s="567"/>
      <c r="L1377" s="564"/>
      <c r="M1377" s="563"/>
      <c r="N1377" s="568"/>
      <c r="O1377" s="570"/>
      <c r="P1377" s="671">
        <f t="shared" si="213"/>
        <v>0</v>
      </c>
      <c r="Q1377" s="63">
        <f t="shared" si="214"/>
        <v>0</v>
      </c>
      <c r="R1377" s="62">
        <f t="shared" si="215"/>
        <v>0</v>
      </c>
      <c r="S1377" s="66">
        <f t="shared" si="216"/>
        <v>0</v>
      </c>
      <c r="T1377" s="7">
        <f>($I1377='Team Results'!$L$4)+0</f>
        <v>0</v>
      </c>
      <c r="U1377" s="7">
        <f t="shared" si="217"/>
        <v>0</v>
      </c>
      <c r="V1377" s="7">
        <f t="shared" si="218"/>
        <v>0</v>
      </c>
      <c r="W1377" s="66">
        <f t="shared" si="219"/>
        <v>0</v>
      </c>
    </row>
    <row r="1378" spans="1:23" ht="15">
      <c r="A1378" s="5" t="str">
        <f t="shared" si="220"/>
        <v/>
      </c>
      <c r="B1378" s="5" t="str">
        <f t="shared" si="221"/>
        <v/>
      </c>
      <c r="C1378" s="5">
        <v>34</v>
      </c>
      <c r="D1378" s="764"/>
      <c r="F1378" s="529"/>
      <c r="G1378" s="539">
        <f>IF('Form - Part 1'!$D$45="Yes",1,0)</f>
        <v>0</v>
      </c>
      <c r="H1378" s="527">
        <v>20</v>
      </c>
      <c r="I1378" s="561"/>
      <c r="J1378" s="562"/>
      <c r="K1378" s="567"/>
      <c r="L1378" s="564"/>
      <c r="M1378" s="563"/>
      <c r="N1378" s="568"/>
      <c r="O1378" s="570"/>
      <c r="P1378" s="671">
        <f t="shared" si="213"/>
        <v>0</v>
      </c>
      <c r="Q1378" s="63">
        <f t="shared" si="214"/>
        <v>0</v>
      </c>
      <c r="R1378" s="62">
        <f t="shared" si="215"/>
        <v>0</v>
      </c>
      <c r="S1378" s="66">
        <f t="shared" si="216"/>
        <v>0</v>
      </c>
      <c r="T1378" s="7">
        <f>($I1378='Team Results'!$L$4)+0</f>
        <v>0</v>
      </c>
      <c r="U1378" s="7">
        <f t="shared" si="217"/>
        <v>0</v>
      </c>
      <c r="V1378" s="7">
        <f t="shared" si="218"/>
        <v>0</v>
      </c>
      <c r="W1378" s="66">
        <f t="shared" si="219"/>
        <v>0</v>
      </c>
    </row>
    <row r="1379" spans="1:23" ht="15">
      <c r="A1379" s="5" t="str">
        <f t="shared" si="220"/>
        <v/>
      </c>
      <c r="B1379" s="5" t="str">
        <f t="shared" si="221"/>
        <v/>
      </c>
      <c r="C1379" s="5">
        <v>34</v>
      </c>
      <c r="D1379" s="764"/>
      <c r="F1379" s="529"/>
      <c r="G1379" s="539">
        <f>IF('Form - Part 1'!$D$45="Yes",1,0)</f>
        <v>0</v>
      </c>
      <c r="H1379" s="527">
        <v>21</v>
      </c>
      <c r="I1379" s="561"/>
      <c r="J1379" s="562"/>
      <c r="K1379" s="567"/>
      <c r="L1379" s="564"/>
      <c r="M1379" s="563"/>
      <c r="N1379" s="568"/>
      <c r="O1379" s="570"/>
      <c r="P1379" s="671">
        <f t="shared" si="213"/>
        <v>0</v>
      </c>
      <c r="Q1379" s="63">
        <f t="shared" si="214"/>
        <v>0</v>
      </c>
      <c r="R1379" s="62">
        <f t="shared" si="215"/>
        <v>0</v>
      </c>
      <c r="S1379" s="66">
        <f t="shared" si="216"/>
        <v>0</v>
      </c>
      <c r="T1379" s="7">
        <f>($I1379='Team Results'!$L$4)+0</f>
        <v>0</v>
      </c>
      <c r="U1379" s="7">
        <f t="shared" si="217"/>
        <v>0</v>
      </c>
      <c r="V1379" s="7">
        <f t="shared" si="218"/>
        <v>0</v>
      </c>
      <c r="W1379" s="66">
        <f t="shared" si="219"/>
        <v>0</v>
      </c>
    </row>
    <row r="1380" spans="1:23" ht="15">
      <c r="A1380" s="5" t="str">
        <f t="shared" si="220"/>
        <v/>
      </c>
      <c r="B1380" s="5" t="str">
        <f t="shared" si="221"/>
        <v/>
      </c>
      <c r="C1380" s="5">
        <v>34</v>
      </c>
      <c r="D1380" s="764"/>
      <c r="F1380" s="529"/>
      <c r="G1380" s="539">
        <f>IF('Form - Part 1'!$D$45="Yes",1,0)</f>
        <v>0</v>
      </c>
      <c r="H1380" s="527">
        <v>22</v>
      </c>
      <c r="I1380" s="561"/>
      <c r="J1380" s="562"/>
      <c r="K1380" s="567"/>
      <c r="L1380" s="564"/>
      <c r="M1380" s="563"/>
      <c r="N1380" s="568"/>
      <c r="O1380" s="570"/>
      <c r="P1380" s="671">
        <f t="shared" si="213"/>
        <v>0</v>
      </c>
      <c r="Q1380" s="63">
        <f t="shared" si="214"/>
        <v>0</v>
      </c>
      <c r="R1380" s="62">
        <f t="shared" si="215"/>
        <v>0</v>
      </c>
      <c r="S1380" s="66">
        <f t="shared" si="216"/>
        <v>0</v>
      </c>
      <c r="T1380" s="7">
        <f>($I1380='Team Results'!$L$4)+0</f>
        <v>0</v>
      </c>
      <c r="U1380" s="7">
        <f t="shared" si="217"/>
        <v>0</v>
      </c>
      <c r="V1380" s="7">
        <f t="shared" si="218"/>
        <v>0</v>
      </c>
      <c r="W1380" s="66">
        <f t="shared" si="219"/>
        <v>0</v>
      </c>
    </row>
    <row r="1381" spans="1:23" ht="15">
      <c r="A1381" s="5" t="str">
        <f t="shared" si="220"/>
        <v/>
      </c>
      <c r="B1381" s="5" t="str">
        <f t="shared" si="221"/>
        <v/>
      </c>
      <c r="C1381" s="5">
        <v>34</v>
      </c>
      <c r="D1381" s="764"/>
      <c r="F1381" s="529"/>
      <c r="G1381" s="539">
        <f>IF('Form - Part 1'!$D$45="Yes",1,0)</f>
        <v>0</v>
      </c>
      <c r="H1381" s="527">
        <v>23</v>
      </c>
      <c r="I1381" s="561"/>
      <c r="J1381" s="562"/>
      <c r="K1381" s="567"/>
      <c r="L1381" s="564"/>
      <c r="M1381" s="563"/>
      <c r="N1381" s="568"/>
      <c r="O1381" s="570"/>
      <c r="P1381" s="671">
        <f t="shared" si="213"/>
        <v>0</v>
      </c>
      <c r="Q1381" s="63">
        <f t="shared" si="214"/>
        <v>0</v>
      </c>
      <c r="R1381" s="62">
        <f t="shared" si="215"/>
        <v>0</v>
      </c>
      <c r="S1381" s="66">
        <f t="shared" si="216"/>
        <v>0</v>
      </c>
      <c r="T1381" s="7">
        <f>($I1381='Team Results'!$L$4)+0</f>
        <v>0</v>
      </c>
      <c r="U1381" s="7">
        <f t="shared" si="217"/>
        <v>0</v>
      </c>
      <c r="V1381" s="7">
        <f t="shared" si="218"/>
        <v>0</v>
      </c>
      <c r="W1381" s="66">
        <f t="shared" si="219"/>
        <v>0</v>
      </c>
    </row>
    <row r="1382" spans="1:23" ht="15">
      <c r="A1382" s="5" t="str">
        <f t="shared" si="220"/>
        <v/>
      </c>
      <c r="B1382" s="5" t="str">
        <f t="shared" si="221"/>
        <v/>
      </c>
      <c r="C1382" s="5">
        <v>34</v>
      </c>
      <c r="D1382" s="764"/>
      <c r="F1382" s="529"/>
      <c r="G1382" s="539">
        <f>IF('Form - Part 1'!$D$45="Yes",1,0)</f>
        <v>0</v>
      </c>
      <c r="H1382" s="527">
        <v>24</v>
      </c>
      <c r="I1382" s="561"/>
      <c r="J1382" s="562"/>
      <c r="K1382" s="567"/>
      <c r="L1382" s="564"/>
      <c r="M1382" s="563"/>
      <c r="N1382" s="568"/>
      <c r="O1382" s="570"/>
      <c r="P1382" s="671">
        <f t="shared" si="213"/>
        <v>0</v>
      </c>
      <c r="Q1382" s="63">
        <f t="shared" si="214"/>
        <v>0</v>
      </c>
      <c r="R1382" s="62">
        <f t="shared" si="215"/>
        <v>0</v>
      </c>
      <c r="S1382" s="66">
        <f t="shared" si="216"/>
        <v>0</v>
      </c>
      <c r="T1382" s="7">
        <f>($I1382='Team Results'!$L$4)+0</f>
        <v>0</v>
      </c>
      <c r="U1382" s="7">
        <f t="shared" si="217"/>
        <v>0</v>
      </c>
      <c r="V1382" s="7">
        <f t="shared" si="218"/>
        <v>0</v>
      </c>
      <c r="W1382" s="66">
        <f t="shared" si="219"/>
        <v>0</v>
      </c>
    </row>
    <row r="1383" spans="1:23" ht="15">
      <c r="A1383" s="5" t="str">
        <f t="shared" si="220"/>
        <v/>
      </c>
      <c r="B1383" s="5" t="str">
        <f t="shared" si="221"/>
        <v/>
      </c>
      <c r="C1383" s="5">
        <v>34</v>
      </c>
      <c r="D1383" s="764"/>
      <c r="F1383" s="529"/>
      <c r="G1383" s="539">
        <f>IF('Form - Part 1'!$D$45="Yes",1,0)</f>
        <v>0</v>
      </c>
      <c r="H1383" s="527">
        <v>25</v>
      </c>
      <c r="I1383" s="561"/>
      <c r="J1383" s="562"/>
      <c r="K1383" s="567"/>
      <c r="L1383" s="564"/>
      <c r="M1383" s="563"/>
      <c r="N1383" s="568"/>
      <c r="O1383" s="570"/>
      <c r="P1383" s="671">
        <f t="shared" si="213"/>
        <v>0</v>
      </c>
      <c r="Q1383" s="63">
        <f t="shared" si="214"/>
        <v>0</v>
      </c>
      <c r="R1383" s="62">
        <f t="shared" si="215"/>
        <v>0</v>
      </c>
      <c r="S1383" s="66">
        <f t="shared" si="216"/>
        <v>0</v>
      </c>
      <c r="T1383" s="7">
        <f>($I1383='Team Results'!$L$4)+0</f>
        <v>0</v>
      </c>
      <c r="U1383" s="7">
        <f t="shared" si="217"/>
        <v>0</v>
      </c>
      <c r="V1383" s="7">
        <f t="shared" si="218"/>
        <v>0</v>
      </c>
      <c r="W1383" s="66">
        <f t="shared" si="219"/>
        <v>0</v>
      </c>
    </row>
    <row r="1384" spans="1:23" ht="15">
      <c r="A1384" s="5" t="str">
        <f t="shared" si="220"/>
        <v/>
      </c>
      <c r="B1384" s="5" t="str">
        <f t="shared" si="221"/>
        <v/>
      </c>
      <c r="C1384" s="5">
        <v>34</v>
      </c>
      <c r="D1384" s="764"/>
      <c r="F1384" s="529"/>
      <c r="G1384" s="539">
        <f>IF('Form - Part 1'!$D$45="Yes",1,0)</f>
        <v>0</v>
      </c>
      <c r="H1384" s="527">
        <v>26</v>
      </c>
      <c r="I1384" s="561"/>
      <c r="J1384" s="562"/>
      <c r="K1384" s="563"/>
      <c r="L1384" s="564"/>
      <c r="M1384" s="563"/>
      <c r="N1384" s="565"/>
      <c r="O1384" s="570"/>
      <c r="P1384" s="671">
        <f t="shared" si="213"/>
        <v>0</v>
      </c>
      <c r="Q1384" s="63">
        <f t="shared" si="214"/>
        <v>0</v>
      </c>
      <c r="R1384" s="62">
        <f t="shared" si="215"/>
        <v>0</v>
      </c>
      <c r="S1384" s="66">
        <f t="shared" si="216"/>
        <v>0</v>
      </c>
      <c r="T1384" s="7">
        <f>($I1384='Team Results'!$L$4)+0</f>
        <v>0</v>
      </c>
      <c r="U1384" s="7">
        <f t="shared" si="217"/>
        <v>0</v>
      </c>
      <c r="V1384" s="7">
        <f t="shared" si="218"/>
        <v>0</v>
      </c>
      <c r="W1384" s="66">
        <f t="shared" si="219"/>
        <v>0</v>
      </c>
    </row>
    <row r="1385" spans="1:23" ht="15">
      <c r="A1385" s="5" t="str">
        <f t="shared" si="220"/>
        <v/>
      </c>
      <c r="B1385" s="5" t="str">
        <f t="shared" si="221"/>
        <v/>
      </c>
      <c r="C1385" s="5">
        <v>34</v>
      </c>
      <c r="D1385" s="764"/>
      <c r="F1385" s="529"/>
      <c r="G1385" s="539">
        <f>IF('Form - Part 1'!$D$45="Yes",1,0)</f>
        <v>0</v>
      </c>
      <c r="H1385" s="527">
        <v>27</v>
      </c>
      <c r="I1385" s="561"/>
      <c r="J1385" s="562"/>
      <c r="K1385" s="563"/>
      <c r="L1385" s="564"/>
      <c r="M1385" s="563"/>
      <c r="N1385" s="565"/>
      <c r="O1385" s="570"/>
      <c r="P1385" s="671">
        <f t="shared" si="213"/>
        <v>0</v>
      </c>
      <c r="Q1385" s="63">
        <f t="shared" si="214"/>
        <v>0</v>
      </c>
      <c r="R1385" s="62">
        <f t="shared" si="215"/>
        <v>0</v>
      </c>
      <c r="S1385" s="66">
        <f t="shared" si="216"/>
        <v>0</v>
      </c>
      <c r="T1385" s="7">
        <f>($I1385='Team Results'!$L$4)+0</f>
        <v>0</v>
      </c>
      <c r="U1385" s="7">
        <f t="shared" si="217"/>
        <v>0</v>
      </c>
      <c r="V1385" s="7">
        <f t="shared" si="218"/>
        <v>0</v>
      </c>
      <c r="W1385" s="66">
        <f t="shared" si="219"/>
        <v>0</v>
      </c>
    </row>
    <row r="1386" spans="1:23" ht="15">
      <c r="A1386" s="5" t="str">
        <f t="shared" si="220"/>
        <v/>
      </c>
      <c r="B1386" s="5" t="str">
        <f t="shared" si="221"/>
        <v/>
      </c>
      <c r="C1386" s="5">
        <v>34</v>
      </c>
      <c r="D1386" s="764"/>
      <c r="F1386" s="529"/>
      <c r="G1386" s="539">
        <f>IF('Form - Part 1'!$D$45="Yes",1,0)</f>
        <v>0</v>
      </c>
      <c r="H1386" s="527">
        <v>28</v>
      </c>
      <c r="I1386" s="561"/>
      <c r="J1386" s="562"/>
      <c r="K1386" s="563"/>
      <c r="L1386" s="564"/>
      <c r="M1386" s="563"/>
      <c r="N1386" s="565"/>
      <c r="O1386" s="570"/>
      <c r="P1386" s="671">
        <f t="shared" si="213"/>
        <v>0</v>
      </c>
      <c r="Q1386" s="63">
        <f t="shared" si="214"/>
        <v>0</v>
      </c>
      <c r="R1386" s="62">
        <f t="shared" si="215"/>
        <v>0</v>
      </c>
      <c r="S1386" s="66">
        <f t="shared" si="216"/>
        <v>0</v>
      </c>
      <c r="T1386" s="7">
        <f>($I1386='Team Results'!$L$4)+0</f>
        <v>0</v>
      </c>
      <c r="U1386" s="7">
        <f t="shared" si="217"/>
        <v>0</v>
      </c>
      <c r="V1386" s="7">
        <f t="shared" si="218"/>
        <v>0</v>
      </c>
      <c r="W1386" s="66">
        <f t="shared" si="219"/>
        <v>0</v>
      </c>
    </row>
    <row r="1387" spans="1:23" ht="15">
      <c r="A1387" s="5" t="str">
        <f t="shared" si="220"/>
        <v/>
      </c>
      <c r="B1387" s="5" t="str">
        <f t="shared" si="221"/>
        <v/>
      </c>
      <c r="C1387" s="5">
        <v>34</v>
      </c>
      <c r="D1387" s="764"/>
      <c r="F1387" s="529"/>
      <c r="G1387" s="539">
        <f>IF('Form - Part 1'!$D$45="Yes",1,0)</f>
        <v>0</v>
      </c>
      <c r="H1387" s="527">
        <v>29</v>
      </c>
      <c r="I1387" s="561"/>
      <c r="J1387" s="562"/>
      <c r="K1387" s="563"/>
      <c r="L1387" s="564"/>
      <c r="M1387" s="563"/>
      <c r="N1387" s="565"/>
      <c r="O1387" s="570"/>
      <c r="P1387" s="671">
        <f t="shared" si="213"/>
        <v>0</v>
      </c>
      <c r="Q1387" s="63">
        <f t="shared" si="214"/>
        <v>0</v>
      </c>
      <c r="R1387" s="62">
        <f t="shared" si="215"/>
        <v>0</v>
      </c>
      <c r="S1387" s="66">
        <f t="shared" si="216"/>
        <v>0</v>
      </c>
      <c r="T1387" s="7">
        <f>($I1387='Team Results'!$L$4)+0</f>
        <v>0</v>
      </c>
      <c r="U1387" s="7">
        <f t="shared" si="217"/>
        <v>0</v>
      </c>
      <c r="V1387" s="7">
        <f t="shared" si="218"/>
        <v>0</v>
      </c>
      <c r="W1387" s="66">
        <f t="shared" si="219"/>
        <v>0</v>
      </c>
    </row>
    <row r="1388" spans="1:23" ht="15">
      <c r="A1388" s="5" t="str">
        <f t="shared" si="220"/>
        <v/>
      </c>
      <c r="B1388" s="5" t="str">
        <f t="shared" si="221"/>
        <v/>
      </c>
      <c r="C1388" s="5">
        <v>34</v>
      </c>
      <c r="D1388" s="764"/>
      <c r="F1388" s="529"/>
      <c r="G1388" s="539">
        <f>IF('Form - Part 1'!$D$45="Yes",1,0)</f>
        <v>0</v>
      </c>
      <c r="H1388" s="527">
        <v>30</v>
      </c>
      <c r="I1388" s="561"/>
      <c r="J1388" s="562"/>
      <c r="K1388" s="567"/>
      <c r="L1388" s="564"/>
      <c r="M1388" s="563"/>
      <c r="N1388" s="568"/>
      <c r="O1388" s="570"/>
      <c r="P1388" s="671">
        <f t="shared" si="213"/>
        <v>0</v>
      </c>
      <c r="Q1388" s="63">
        <f t="shared" si="214"/>
        <v>0</v>
      </c>
      <c r="R1388" s="62">
        <f t="shared" si="215"/>
        <v>0</v>
      </c>
      <c r="S1388" s="66">
        <f t="shared" si="216"/>
        <v>0</v>
      </c>
      <c r="T1388" s="7">
        <f>($I1388='Team Results'!$L$4)+0</f>
        <v>0</v>
      </c>
      <c r="U1388" s="7">
        <f t="shared" si="217"/>
        <v>0</v>
      </c>
      <c r="V1388" s="7">
        <f t="shared" si="218"/>
        <v>0</v>
      </c>
      <c r="W1388" s="66">
        <f t="shared" si="219"/>
        <v>0</v>
      </c>
    </row>
    <row r="1389" spans="1:23" ht="15">
      <c r="A1389" s="5" t="str">
        <f t="shared" si="220"/>
        <v/>
      </c>
      <c r="B1389" s="5" t="str">
        <f t="shared" si="221"/>
        <v/>
      </c>
      <c r="C1389" s="5">
        <v>34</v>
      </c>
      <c r="D1389" s="764"/>
      <c r="F1389" s="529"/>
      <c r="G1389" s="539">
        <f>IF('Form - Part 1'!$D$45="Yes",1,0)</f>
        <v>0</v>
      </c>
      <c r="H1389" s="527">
        <v>31</v>
      </c>
      <c r="I1389" s="561"/>
      <c r="J1389" s="562"/>
      <c r="K1389" s="567"/>
      <c r="L1389" s="564"/>
      <c r="M1389" s="563"/>
      <c r="N1389" s="568"/>
      <c r="O1389" s="570"/>
      <c r="P1389" s="671">
        <f t="shared" si="213"/>
        <v>0</v>
      </c>
      <c r="Q1389" s="63">
        <f t="shared" si="214"/>
        <v>0</v>
      </c>
      <c r="R1389" s="62">
        <f t="shared" si="215"/>
        <v>0</v>
      </c>
      <c r="S1389" s="66">
        <f t="shared" si="216"/>
        <v>0</v>
      </c>
      <c r="T1389" s="7">
        <f>($I1389='Team Results'!$L$4)+0</f>
        <v>0</v>
      </c>
      <c r="U1389" s="7">
        <f t="shared" si="217"/>
        <v>0</v>
      </c>
      <c r="V1389" s="7">
        <f t="shared" si="218"/>
        <v>0</v>
      </c>
      <c r="W1389" s="66">
        <f t="shared" si="219"/>
        <v>0</v>
      </c>
    </row>
    <row r="1390" spans="1:23" ht="15">
      <c r="A1390" s="5" t="str">
        <f t="shared" si="220"/>
        <v/>
      </c>
      <c r="B1390" s="5" t="str">
        <f t="shared" si="221"/>
        <v/>
      </c>
      <c r="C1390" s="5">
        <v>34</v>
      </c>
      <c r="D1390" s="764"/>
      <c r="F1390" s="529"/>
      <c r="G1390" s="539">
        <f>IF('Form - Part 1'!$D$45="Yes",1,0)</f>
        <v>0</v>
      </c>
      <c r="H1390" s="527">
        <v>32</v>
      </c>
      <c r="I1390" s="561"/>
      <c r="J1390" s="562"/>
      <c r="K1390" s="567"/>
      <c r="L1390" s="564"/>
      <c r="M1390" s="563"/>
      <c r="N1390" s="568"/>
      <c r="O1390" s="570"/>
      <c r="P1390" s="671">
        <f t="shared" si="213"/>
        <v>0</v>
      </c>
      <c r="Q1390" s="63">
        <f t="shared" si="214"/>
        <v>0</v>
      </c>
      <c r="R1390" s="62">
        <f t="shared" si="215"/>
        <v>0</v>
      </c>
      <c r="S1390" s="66">
        <f t="shared" si="216"/>
        <v>0</v>
      </c>
      <c r="T1390" s="7">
        <f>($I1390='Team Results'!$L$4)+0</f>
        <v>0</v>
      </c>
      <c r="U1390" s="7">
        <f t="shared" si="217"/>
        <v>0</v>
      </c>
      <c r="V1390" s="7">
        <f t="shared" si="218"/>
        <v>0</v>
      </c>
      <c r="W1390" s="66">
        <f t="shared" si="219"/>
        <v>0</v>
      </c>
    </row>
    <row r="1391" spans="1:23" ht="15">
      <c r="A1391" s="5" t="str">
        <f t="shared" si="220"/>
        <v/>
      </c>
      <c r="B1391" s="5" t="str">
        <f t="shared" si="221"/>
        <v/>
      </c>
      <c r="C1391" s="5">
        <v>34</v>
      </c>
      <c r="D1391" s="764"/>
      <c r="F1391" s="529"/>
      <c r="G1391" s="539">
        <f>IF('Form - Part 1'!$D$45="Yes",1,0)</f>
        <v>0</v>
      </c>
      <c r="H1391" s="527">
        <v>33</v>
      </c>
      <c r="I1391" s="561"/>
      <c r="J1391" s="562"/>
      <c r="K1391" s="567"/>
      <c r="L1391" s="564"/>
      <c r="M1391" s="563"/>
      <c r="N1391" s="568"/>
      <c r="O1391" s="570"/>
      <c r="P1391" s="671">
        <f t="shared" si="213"/>
        <v>0</v>
      </c>
      <c r="Q1391" s="63">
        <f t="shared" si="214"/>
        <v>0</v>
      </c>
      <c r="R1391" s="62">
        <f t="shared" si="215"/>
        <v>0</v>
      </c>
      <c r="S1391" s="66">
        <f t="shared" si="216"/>
        <v>0</v>
      </c>
      <c r="T1391" s="7">
        <f>($I1391='Team Results'!$L$4)+0</f>
        <v>0</v>
      </c>
      <c r="U1391" s="7">
        <f t="shared" si="217"/>
        <v>0</v>
      </c>
      <c r="V1391" s="7">
        <f t="shared" si="218"/>
        <v>0</v>
      </c>
      <c r="W1391" s="66">
        <f t="shared" si="219"/>
        <v>0</v>
      </c>
    </row>
    <row r="1392" spans="1:23" ht="15">
      <c r="A1392" s="5" t="str">
        <f t="shared" si="220"/>
        <v/>
      </c>
      <c r="B1392" s="5" t="str">
        <f t="shared" si="221"/>
        <v/>
      </c>
      <c r="C1392" s="5">
        <v>34</v>
      </c>
      <c r="D1392" s="764"/>
      <c r="F1392" s="529"/>
      <c r="G1392" s="539">
        <f>IF('Form - Part 1'!$D$45="Yes",1,0)</f>
        <v>0</v>
      </c>
      <c r="H1392" s="527">
        <v>34</v>
      </c>
      <c r="I1392" s="561"/>
      <c r="J1392" s="562"/>
      <c r="K1392" s="567"/>
      <c r="L1392" s="564"/>
      <c r="M1392" s="563"/>
      <c r="N1392" s="568"/>
      <c r="O1392" s="570"/>
      <c r="P1392" s="671">
        <f t="shared" si="213"/>
        <v>0</v>
      </c>
      <c r="Q1392" s="63">
        <f t="shared" si="214"/>
        <v>0</v>
      </c>
      <c r="R1392" s="62">
        <f t="shared" si="215"/>
        <v>0</v>
      </c>
      <c r="S1392" s="66">
        <f t="shared" si="216"/>
        <v>0</v>
      </c>
      <c r="T1392" s="7">
        <f>($I1392='Team Results'!$L$4)+0</f>
        <v>0</v>
      </c>
      <c r="U1392" s="7">
        <f t="shared" si="217"/>
        <v>0</v>
      </c>
      <c r="V1392" s="7">
        <f t="shared" si="218"/>
        <v>0</v>
      </c>
      <c r="W1392" s="66">
        <f t="shared" si="219"/>
        <v>0</v>
      </c>
    </row>
    <row r="1393" spans="1:52" ht="15">
      <c r="A1393" s="5" t="str">
        <f t="shared" si="220"/>
        <v/>
      </c>
      <c r="B1393" s="5" t="str">
        <f t="shared" si="221"/>
        <v/>
      </c>
      <c r="C1393" s="5">
        <v>34</v>
      </c>
      <c r="D1393" s="764"/>
      <c r="F1393" s="529"/>
      <c r="G1393" s="539">
        <f>IF('Form - Part 1'!$D$45="Yes",1,0)</f>
        <v>0</v>
      </c>
      <c r="H1393" s="527">
        <v>35</v>
      </c>
      <c r="I1393" s="561"/>
      <c r="J1393" s="562"/>
      <c r="K1393" s="567"/>
      <c r="L1393" s="564"/>
      <c r="M1393" s="563"/>
      <c r="N1393" s="568"/>
      <c r="O1393" s="570"/>
      <c r="P1393" s="671">
        <f t="shared" si="213"/>
        <v>0</v>
      </c>
      <c r="Q1393" s="63">
        <f t="shared" si="214"/>
        <v>0</v>
      </c>
      <c r="R1393" s="62">
        <f t="shared" si="215"/>
        <v>0</v>
      </c>
      <c r="S1393" s="66">
        <f t="shared" si="216"/>
        <v>0</v>
      </c>
      <c r="T1393" s="7">
        <f>($I1393='Team Results'!$L$4)+0</f>
        <v>0</v>
      </c>
      <c r="U1393" s="7">
        <f t="shared" si="217"/>
        <v>0</v>
      </c>
      <c r="V1393" s="7">
        <f t="shared" si="218"/>
        <v>0</v>
      </c>
      <c r="W1393" s="66">
        <f t="shared" si="219"/>
        <v>0</v>
      </c>
    </row>
    <row r="1394" spans="1:52" ht="15">
      <c r="A1394" s="5" t="str">
        <f t="shared" si="220"/>
        <v/>
      </c>
      <c r="B1394" s="5" t="str">
        <f t="shared" si="221"/>
        <v/>
      </c>
      <c r="C1394" s="5">
        <v>34</v>
      </c>
      <c r="D1394" s="764"/>
      <c r="F1394" s="529"/>
      <c r="G1394" s="539">
        <f>IF('Form - Part 1'!$D$45="Yes",1,0)</f>
        <v>0</v>
      </c>
      <c r="H1394" s="527">
        <v>36</v>
      </c>
      <c r="I1394" s="561"/>
      <c r="J1394" s="562"/>
      <c r="K1394" s="567"/>
      <c r="L1394" s="564"/>
      <c r="M1394" s="563"/>
      <c r="N1394" s="568"/>
      <c r="O1394" s="570"/>
      <c r="P1394" s="671">
        <f t="shared" si="213"/>
        <v>0</v>
      </c>
      <c r="Q1394" s="63">
        <f t="shared" si="214"/>
        <v>0</v>
      </c>
      <c r="R1394" s="62">
        <f t="shared" si="215"/>
        <v>0</v>
      </c>
      <c r="S1394" s="66">
        <f t="shared" si="216"/>
        <v>0</v>
      </c>
      <c r="T1394" s="7">
        <f>($I1394='Team Results'!$L$4)+0</f>
        <v>0</v>
      </c>
      <c r="U1394" s="7">
        <f t="shared" si="217"/>
        <v>0</v>
      </c>
      <c r="V1394" s="7">
        <f t="shared" si="218"/>
        <v>0</v>
      </c>
      <c r="W1394" s="66">
        <f t="shared" si="219"/>
        <v>0</v>
      </c>
    </row>
    <row r="1395" spans="1:52" ht="15">
      <c r="A1395" s="5" t="str">
        <f t="shared" si="220"/>
        <v/>
      </c>
      <c r="B1395" s="5" t="str">
        <f t="shared" si="221"/>
        <v/>
      </c>
      <c r="C1395" s="5">
        <v>34</v>
      </c>
      <c r="D1395" s="764"/>
      <c r="F1395" s="529"/>
      <c r="G1395" s="539">
        <f>IF('Form - Part 1'!$D$45="Yes",1,0)</f>
        <v>0</v>
      </c>
      <c r="H1395" s="527">
        <v>37</v>
      </c>
      <c r="I1395" s="561"/>
      <c r="J1395" s="562"/>
      <c r="K1395" s="567"/>
      <c r="L1395" s="564"/>
      <c r="M1395" s="563"/>
      <c r="N1395" s="568"/>
      <c r="O1395" s="570"/>
      <c r="P1395" s="671">
        <f t="shared" si="213"/>
        <v>0</v>
      </c>
      <c r="Q1395" s="63">
        <f t="shared" si="214"/>
        <v>0</v>
      </c>
      <c r="R1395" s="62">
        <f t="shared" si="215"/>
        <v>0</v>
      </c>
      <c r="S1395" s="66">
        <f t="shared" si="216"/>
        <v>0</v>
      </c>
      <c r="T1395" s="7">
        <f>($I1395='Team Results'!$L$4)+0</f>
        <v>0</v>
      </c>
      <c r="U1395" s="7">
        <f t="shared" si="217"/>
        <v>0</v>
      </c>
      <c r="V1395" s="7">
        <f t="shared" si="218"/>
        <v>0</v>
      </c>
      <c r="W1395" s="66">
        <f t="shared" si="219"/>
        <v>0</v>
      </c>
    </row>
    <row r="1396" spans="1:52" ht="15">
      <c r="A1396" s="5" t="str">
        <f t="shared" si="220"/>
        <v/>
      </c>
      <c r="B1396" s="5" t="str">
        <f t="shared" si="221"/>
        <v/>
      </c>
      <c r="C1396" s="5">
        <v>34</v>
      </c>
      <c r="D1396" s="764"/>
      <c r="F1396" s="529"/>
      <c r="G1396" s="539">
        <f>IF('Form - Part 1'!$D$45="Yes",1,0)</f>
        <v>0</v>
      </c>
      <c r="H1396" s="527">
        <v>38</v>
      </c>
      <c r="I1396" s="561"/>
      <c r="J1396" s="562"/>
      <c r="K1396" s="567"/>
      <c r="L1396" s="564"/>
      <c r="M1396" s="563"/>
      <c r="N1396" s="568"/>
      <c r="O1396" s="570"/>
      <c r="P1396" s="671">
        <f t="shared" si="213"/>
        <v>0</v>
      </c>
      <c r="Q1396" s="63">
        <f t="shared" si="214"/>
        <v>0</v>
      </c>
      <c r="R1396" s="62">
        <f t="shared" si="215"/>
        <v>0</v>
      </c>
      <c r="S1396" s="66">
        <f t="shared" si="216"/>
        <v>0</v>
      </c>
      <c r="T1396" s="7">
        <f>($I1396='Team Results'!$L$4)+0</f>
        <v>0</v>
      </c>
      <c r="U1396" s="7">
        <f t="shared" si="217"/>
        <v>0</v>
      </c>
      <c r="V1396" s="7">
        <f t="shared" si="218"/>
        <v>0</v>
      </c>
      <c r="W1396" s="66">
        <f t="shared" si="219"/>
        <v>0</v>
      </c>
    </row>
    <row r="1397" spans="1:52" ht="15">
      <c r="A1397" s="5" t="str">
        <f t="shared" si="220"/>
        <v/>
      </c>
      <c r="B1397" s="5" t="str">
        <f t="shared" si="221"/>
        <v/>
      </c>
      <c r="C1397" s="5">
        <v>34</v>
      </c>
      <c r="D1397" s="764"/>
      <c r="F1397" s="529"/>
      <c r="G1397" s="539">
        <f>IF('Form - Part 1'!$D$45="Yes",1,0)</f>
        <v>0</v>
      </c>
      <c r="H1397" s="527">
        <v>39</v>
      </c>
      <c r="I1397" s="561"/>
      <c r="J1397" s="562"/>
      <c r="K1397" s="563"/>
      <c r="L1397" s="564"/>
      <c r="M1397" s="563"/>
      <c r="N1397" s="565"/>
      <c r="O1397" s="570"/>
      <c r="P1397" s="671">
        <f t="shared" si="213"/>
        <v>0</v>
      </c>
      <c r="Q1397" s="63">
        <f t="shared" si="214"/>
        <v>0</v>
      </c>
      <c r="R1397" s="62">
        <f t="shared" si="215"/>
        <v>0</v>
      </c>
      <c r="S1397" s="66">
        <f t="shared" si="216"/>
        <v>0</v>
      </c>
      <c r="T1397" s="7">
        <f>($I1397='Team Results'!$L$4)+0</f>
        <v>0</v>
      </c>
      <c r="U1397" s="7">
        <f t="shared" si="217"/>
        <v>0</v>
      </c>
      <c r="V1397" s="7">
        <f t="shared" si="218"/>
        <v>0</v>
      </c>
      <c r="W1397" s="66">
        <f t="shared" si="219"/>
        <v>0</v>
      </c>
    </row>
    <row r="1398" spans="1:52" s="5" customFormat="1" ht="15">
      <c r="A1398" s="5" t="str">
        <f t="shared" si="220"/>
        <v/>
      </c>
      <c r="B1398" s="5" t="str">
        <f t="shared" si="221"/>
        <v/>
      </c>
      <c r="C1398" s="5">
        <v>34</v>
      </c>
      <c r="D1398" s="765"/>
      <c r="E1398" s="536"/>
      <c r="F1398" s="529"/>
      <c r="G1398" s="539">
        <f>IF('Form - Part 1'!$D$45="Yes",1,0)</f>
        <v>0</v>
      </c>
      <c r="H1398" s="537">
        <v>40</v>
      </c>
      <c r="I1398" s="579"/>
      <c r="J1398" s="580"/>
      <c r="K1398" s="583"/>
      <c r="L1398" s="582"/>
      <c r="M1398" s="583"/>
      <c r="N1398" s="584"/>
      <c r="O1398" s="585"/>
      <c r="P1398" s="671">
        <f t="shared" si="213"/>
        <v>0</v>
      </c>
      <c r="Q1398" s="63">
        <f t="shared" si="214"/>
        <v>0</v>
      </c>
      <c r="R1398" s="62">
        <f t="shared" si="215"/>
        <v>0</v>
      </c>
      <c r="S1398" s="66">
        <f t="shared" si="216"/>
        <v>0</v>
      </c>
      <c r="T1398" s="7">
        <f>($I1398='Team Results'!$L$4)+0</f>
        <v>0</v>
      </c>
      <c r="U1398" s="7">
        <f t="shared" si="217"/>
        <v>0</v>
      </c>
      <c r="V1398" s="7">
        <f t="shared" si="218"/>
        <v>0</v>
      </c>
      <c r="W1398" s="66">
        <f t="shared" si="219"/>
        <v>0</v>
      </c>
      <c r="X1398" s="62"/>
      <c r="Y1398" s="62"/>
      <c r="Z1398" s="62"/>
      <c r="AA1398" s="62"/>
      <c r="AB1398" s="62"/>
      <c r="AC1398" s="62"/>
      <c r="AD1398" s="62"/>
      <c r="AE1398" s="62"/>
      <c r="AF1398" s="62"/>
      <c r="AG1398" s="62"/>
      <c r="AH1398" s="62"/>
      <c r="AI1398" s="62"/>
      <c r="AJ1398" s="62"/>
      <c r="AK1398" s="62"/>
      <c r="AL1398" s="62"/>
      <c r="AM1398" s="62"/>
      <c r="AN1398" s="62"/>
      <c r="AO1398" s="62"/>
      <c r="AP1398" s="62"/>
      <c r="AQ1398" s="62"/>
      <c r="AR1398" s="62"/>
      <c r="AS1398" s="62"/>
      <c r="AT1398" s="62"/>
      <c r="AU1398" s="62"/>
      <c r="AV1398" s="62"/>
      <c r="AW1398" s="62"/>
      <c r="AX1398" s="62"/>
      <c r="AY1398" s="62"/>
      <c r="AZ1398" s="62"/>
    </row>
    <row r="1399" spans="1:52" s="241" customFormat="1">
      <c r="D1399" s="298"/>
      <c r="E1399" s="299"/>
      <c r="F1399" s="300"/>
      <c r="G1399" s="300"/>
      <c r="I1399" s="242"/>
      <c r="J1399" s="242"/>
      <c r="K1399" s="242"/>
      <c r="L1399" s="242"/>
      <c r="M1399" s="242"/>
      <c r="N1399" s="242"/>
      <c r="O1399" s="243"/>
      <c r="P1399" s="671">
        <f t="shared" si="213"/>
        <v>0</v>
      </c>
      <c r="Q1399" s="63">
        <f t="shared" si="214"/>
        <v>0</v>
      </c>
      <c r="R1399" s="62">
        <f t="shared" si="215"/>
        <v>0</v>
      </c>
      <c r="S1399" s="66">
        <f t="shared" si="216"/>
        <v>0</v>
      </c>
      <c r="T1399" s="7">
        <f>($I1399='Team Results'!$L$4)+0</f>
        <v>0</v>
      </c>
      <c r="U1399" s="7">
        <f t="shared" si="217"/>
        <v>0</v>
      </c>
      <c r="V1399" s="7">
        <f t="shared" si="218"/>
        <v>0</v>
      </c>
      <c r="W1399" s="66">
        <f t="shared" si="219"/>
        <v>0</v>
      </c>
    </row>
    <row r="1400" spans="1:52" ht="15">
      <c r="A1400" s="5" t="str">
        <f>IF(ISERROR(MONTH($E$1400)),"",MONTH($E$1400))</f>
        <v/>
      </c>
      <c r="B1400" s="5" t="str">
        <f>IF(ISERROR(WEEKNUM($E$1400)),"",WEEKNUM($E$1400))</f>
        <v/>
      </c>
      <c r="C1400" s="5">
        <v>35</v>
      </c>
      <c r="D1400" s="763">
        <v>35</v>
      </c>
      <c r="E1400" s="538" t="str">
        <f>IF(ISBLANK('Form - Part 1'!B46),"",'Form - Part 1'!B46)</f>
        <v/>
      </c>
      <c r="F1400" s="539" t="str">
        <f>IF(ISBLANK('Form - Part 1'!C46),"0",'Form - Part 1'!C46)</f>
        <v>0</v>
      </c>
      <c r="G1400" s="539">
        <f>IF('Form - Part 1'!$D$46="Yes",1,0)</f>
        <v>0</v>
      </c>
      <c r="H1400" s="527">
        <v>1</v>
      </c>
      <c r="I1400" s="561"/>
      <c r="J1400" s="562"/>
      <c r="K1400" s="563"/>
      <c r="L1400" s="564"/>
      <c r="M1400" s="563"/>
      <c r="N1400" s="565"/>
      <c r="O1400" s="570"/>
      <c r="P1400" s="671">
        <f t="shared" si="213"/>
        <v>0</v>
      </c>
      <c r="Q1400" s="63">
        <f t="shared" si="214"/>
        <v>0</v>
      </c>
      <c r="R1400" s="62">
        <f t="shared" si="215"/>
        <v>0</v>
      </c>
      <c r="S1400" s="66">
        <f t="shared" si="216"/>
        <v>0</v>
      </c>
      <c r="T1400" s="7">
        <f>($I1400='Team Results'!$L$4)+0</f>
        <v>0</v>
      </c>
      <c r="U1400" s="7">
        <f t="shared" si="217"/>
        <v>0</v>
      </c>
      <c r="V1400" s="7">
        <f t="shared" si="218"/>
        <v>0</v>
      </c>
      <c r="W1400" s="66">
        <f t="shared" si="219"/>
        <v>0</v>
      </c>
    </row>
    <row r="1401" spans="1:52" ht="15">
      <c r="A1401" s="5" t="str">
        <f t="shared" ref="A1401:A1439" si="222">IF(ISERROR(MONTH($E$1400)),"",MONTH($E$1400))</f>
        <v/>
      </c>
      <c r="B1401" s="5" t="str">
        <f t="shared" ref="B1401:B1439" si="223">IF(ISERROR(WEEKNUM($E$1400)),"",WEEKNUM($E$1400))</f>
        <v/>
      </c>
      <c r="C1401" s="5">
        <v>35</v>
      </c>
      <c r="D1401" s="764"/>
      <c r="F1401" s="529"/>
      <c r="G1401" s="539">
        <f>IF('Form - Part 1'!$D$46="Yes",1,0)</f>
        <v>0</v>
      </c>
      <c r="H1401" s="527">
        <v>2</v>
      </c>
      <c r="I1401" s="561"/>
      <c r="J1401" s="562"/>
      <c r="K1401" s="567"/>
      <c r="L1401" s="564"/>
      <c r="M1401" s="563"/>
      <c r="N1401" s="568"/>
      <c r="O1401" s="570"/>
      <c r="P1401" s="671">
        <f t="shared" si="213"/>
        <v>0</v>
      </c>
      <c r="Q1401" s="63">
        <f t="shared" si="214"/>
        <v>0</v>
      </c>
      <c r="R1401" s="62">
        <f t="shared" si="215"/>
        <v>0</v>
      </c>
      <c r="S1401" s="66">
        <f t="shared" si="216"/>
        <v>0</v>
      </c>
      <c r="T1401" s="7">
        <f>($I1401='Team Results'!$L$4)+0</f>
        <v>0</v>
      </c>
      <c r="U1401" s="7">
        <f t="shared" si="217"/>
        <v>0</v>
      </c>
      <c r="V1401" s="7">
        <f t="shared" si="218"/>
        <v>0</v>
      </c>
      <c r="W1401" s="66">
        <f t="shared" si="219"/>
        <v>0</v>
      </c>
    </row>
    <row r="1402" spans="1:52" ht="15">
      <c r="A1402" s="5" t="str">
        <f t="shared" si="222"/>
        <v/>
      </c>
      <c r="B1402" s="5" t="str">
        <f t="shared" si="223"/>
        <v/>
      </c>
      <c r="C1402" s="5">
        <v>35</v>
      </c>
      <c r="D1402" s="764"/>
      <c r="F1402" s="529"/>
      <c r="G1402" s="539">
        <f>IF('Form - Part 1'!$D$46="Yes",1,0)</f>
        <v>0</v>
      </c>
      <c r="H1402" s="527">
        <v>3</v>
      </c>
      <c r="I1402" s="561"/>
      <c r="J1402" s="562"/>
      <c r="K1402" s="567"/>
      <c r="L1402" s="564"/>
      <c r="M1402" s="563"/>
      <c r="N1402" s="568"/>
      <c r="O1402" s="570"/>
      <c r="P1402" s="671">
        <f t="shared" si="213"/>
        <v>0</v>
      </c>
      <c r="Q1402" s="63">
        <f t="shared" si="214"/>
        <v>0</v>
      </c>
      <c r="R1402" s="62">
        <f t="shared" si="215"/>
        <v>0</v>
      </c>
      <c r="S1402" s="66">
        <f t="shared" si="216"/>
        <v>0</v>
      </c>
      <c r="T1402" s="7">
        <f>($I1402='Team Results'!$L$4)+0</f>
        <v>0</v>
      </c>
      <c r="U1402" s="7">
        <f t="shared" si="217"/>
        <v>0</v>
      </c>
      <c r="V1402" s="7">
        <f t="shared" si="218"/>
        <v>0</v>
      </c>
      <c r="W1402" s="66">
        <f t="shared" si="219"/>
        <v>0</v>
      </c>
    </row>
    <row r="1403" spans="1:52" ht="15">
      <c r="A1403" s="5" t="str">
        <f t="shared" si="222"/>
        <v/>
      </c>
      <c r="B1403" s="5" t="str">
        <f t="shared" si="223"/>
        <v/>
      </c>
      <c r="C1403" s="5">
        <v>35</v>
      </c>
      <c r="D1403" s="764"/>
      <c r="F1403" s="529"/>
      <c r="G1403" s="539">
        <f>IF('Form - Part 1'!$D$46="Yes",1,0)</f>
        <v>0</v>
      </c>
      <c r="H1403" s="527">
        <v>4</v>
      </c>
      <c r="I1403" s="561"/>
      <c r="J1403" s="562"/>
      <c r="K1403" s="563"/>
      <c r="L1403" s="564"/>
      <c r="M1403" s="563"/>
      <c r="N1403" s="565"/>
      <c r="O1403" s="570"/>
      <c r="P1403" s="671">
        <f t="shared" si="213"/>
        <v>0</v>
      </c>
      <c r="Q1403" s="63">
        <f t="shared" si="214"/>
        <v>0</v>
      </c>
      <c r="R1403" s="62">
        <f t="shared" si="215"/>
        <v>0</v>
      </c>
      <c r="S1403" s="66">
        <f t="shared" si="216"/>
        <v>0</v>
      </c>
      <c r="T1403" s="7">
        <f>($I1403='Team Results'!$L$4)+0</f>
        <v>0</v>
      </c>
      <c r="U1403" s="7">
        <f t="shared" si="217"/>
        <v>0</v>
      </c>
      <c r="V1403" s="7">
        <f t="shared" si="218"/>
        <v>0</v>
      </c>
      <c r="W1403" s="66">
        <f t="shared" si="219"/>
        <v>0</v>
      </c>
    </row>
    <row r="1404" spans="1:52" ht="15">
      <c r="A1404" s="5" t="str">
        <f t="shared" si="222"/>
        <v/>
      </c>
      <c r="B1404" s="5" t="str">
        <f t="shared" si="223"/>
        <v/>
      </c>
      <c r="C1404" s="5">
        <v>35</v>
      </c>
      <c r="D1404" s="764"/>
      <c r="F1404" s="529"/>
      <c r="G1404" s="539">
        <f>IF('Form - Part 1'!$D$46="Yes",1,0)</f>
        <v>0</v>
      </c>
      <c r="H1404" s="527">
        <v>5</v>
      </c>
      <c r="I1404" s="561"/>
      <c r="J1404" s="562"/>
      <c r="K1404" s="563"/>
      <c r="L1404" s="564"/>
      <c r="M1404" s="563"/>
      <c r="N1404" s="565"/>
      <c r="O1404" s="570"/>
      <c r="P1404" s="671">
        <f t="shared" si="213"/>
        <v>0</v>
      </c>
      <c r="Q1404" s="63">
        <f t="shared" si="214"/>
        <v>0</v>
      </c>
      <c r="R1404" s="62">
        <f t="shared" si="215"/>
        <v>0</v>
      </c>
      <c r="S1404" s="66">
        <f t="shared" si="216"/>
        <v>0</v>
      </c>
      <c r="T1404" s="7">
        <f>($I1404='Team Results'!$L$4)+0</f>
        <v>0</v>
      </c>
      <c r="U1404" s="7">
        <f t="shared" si="217"/>
        <v>0</v>
      </c>
      <c r="V1404" s="7">
        <f t="shared" si="218"/>
        <v>0</v>
      </c>
      <c r="W1404" s="66">
        <f t="shared" si="219"/>
        <v>0</v>
      </c>
    </row>
    <row r="1405" spans="1:52" ht="15">
      <c r="A1405" s="5" t="str">
        <f t="shared" si="222"/>
        <v/>
      </c>
      <c r="B1405" s="5" t="str">
        <f t="shared" si="223"/>
        <v/>
      </c>
      <c r="C1405" s="5">
        <v>35</v>
      </c>
      <c r="D1405" s="764"/>
      <c r="F1405" s="529"/>
      <c r="G1405" s="539">
        <f>IF('Form - Part 1'!$D$46="Yes",1,0)</f>
        <v>0</v>
      </c>
      <c r="H1405" s="527">
        <v>6</v>
      </c>
      <c r="I1405" s="561"/>
      <c r="J1405" s="562"/>
      <c r="K1405" s="563"/>
      <c r="L1405" s="564"/>
      <c r="M1405" s="563"/>
      <c r="N1405" s="565"/>
      <c r="O1405" s="570"/>
      <c r="P1405" s="671">
        <f t="shared" si="213"/>
        <v>0</v>
      </c>
      <c r="Q1405" s="63">
        <f t="shared" si="214"/>
        <v>0</v>
      </c>
      <c r="R1405" s="62">
        <f t="shared" si="215"/>
        <v>0</v>
      </c>
      <c r="S1405" s="66">
        <f t="shared" si="216"/>
        <v>0</v>
      </c>
      <c r="T1405" s="7">
        <f>($I1405='Team Results'!$L$4)+0</f>
        <v>0</v>
      </c>
      <c r="U1405" s="7">
        <f t="shared" si="217"/>
        <v>0</v>
      </c>
      <c r="V1405" s="7">
        <f t="shared" si="218"/>
        <v>0</v>
      </c>
      <c r="W1405" s="66">
        <f t="shared" si="219"/>
        <v>0</v>
      </c>
    </row>
    <row r="1406" spans="1:52" ht="15">
      <c r="A1406" s="5" t="str">
        <f t="shared" si="222"/>
        <v/>
      </c>
      <c r="B1406" s="5" t="str">
        <f t="shared" si="223"/>
        <v/>
      </c>
      <c r="C1406" s="5">
        <v>35</v>
      </c>
      <c r="D1406" s="764"/>
      <c r="F1406" s="529"/>
      <c r="G1406" s="539">
        <f>IF('Form - Part 1'!$D$46="Yes",1,0)</f>
        <v>0</v>
      </c>
      <c r="H1406" s="527">
        <v>7</v>
      </c>
      <c r="I1406" s="561"/>
      <c r="J1406" s="562"/>
      <c r="K1406" s="567"/>
      <c r="L1406" s="564"/>
      <c r="M1406" s="563"/>
      <c r="N1406" s="568"/>
      <c r="O1406" s="570"/>
      <c r="P1406" s="671">
        <f t="shared" si="213"/>
        <v>0</v>
      </c>
      <c r="Q1406" s="63">
        <f t="shared" si="214"/>
        <v>0</v>
      </c>
      <c r="R1406" s="62">
        <f t="shared" si="215"/>
        <v>0</v>
      </c>
      <c r="S1406" s="66">
        <f t="shared" si="216"/>
        <v>0</v>
      </c>
      <c r="T1406" s="7">
        <f>($I1406='Team Results'!$L$4)+0</f>
        <v>0</v>
      </c>
      <c r="U1406" s="7">
        <f t="shared" si="217"/>
        <v>0</v>
      </c>
      <c r="V1406" s="7">
        <f t="shared" si="218"/>
        <v>0</v>
      </c>
      <c r="W1406" s="66">
        <f t="shared" si="219"/>
        <v>0</v>
      </c>
    </row>
    <row r="1407" spans="1:52" ht="15">
      <c r="A1407" s="5" t="str">
        <f t="shared" si="222"/>
        <v/>
      </c>
      <c r="B1407" s="5" t="str">
        <f t="shared" si="223"/>
        <v/>
      </c>
      <c r="C1407" s="5">
        <v>35</v>
      </c>
      <c r="D1407" s="764"/>
      <c r="F1407" s="529"/>
      <c r="G1407" s="539">
        <f>IF('Form - Part 1'!$D$46="Yes",1,0)</f>
        <v>0</v>
      </c>
      <c r="H1407" s="527">
        <v>8</v>
      </c>
      <c r="I1407" s="561"/>
      <c r="J1407" s="562"/>
      <c r="K1407" s="567"/>
      <c r="L1407" s="564"/>
      <c r="M1407" s="563"/>
      <c r="N1407" s="568"/>
      <c r="O1407" s="570"/>
      <c r="P1407" s="671">
        <f t="shared" si="213"/>
        <v>0</v>
      </c>
      <c r="Q1407" s="63">
        <f t="shared" si="214"/>
        <v>0</v>
      </c>
      <c r="R1407" s="62">
        <f t="shared" si="215"/>
        <v>0</v>
      </c>
      <c r="S1407" s="66">
        <f t="shared" si="216"/>
        <v>0</v>
      </c>
      <c r="T1407" s="7">
        <f>($I1407='Team Results'!$L$4)+0</f>
        <v>0</v>
      </c>
      <c r="U1407" s="7">
        <f t="shared" si="217"/>
        <v>0</v>
      </c>
      <c r="V1407" s="7">
        <f t="shared" si="218"/>
        <v>0</v>
      </c>
      <c r="W1407" s="66">
        <f t="shared" si="219"/>
        <v>0</v>
      </c>
    </row>
    <row r="1408" spans="1:52" ht="15">
      <c r="A1408" s="5" t="str">
        <f t="shared" si="222"/>
        <v/>
      </c>
      <c r="B1408" s="5" t="str">
        <f t="shared" si="223"/>
        <v/>
      </c>
      <c r="C1408" s="5">
        <v>35</v>
      </c>
      <c r="D1408" s="764"/>
      <c r="F1408" s="529"/>
      <c r="G1408" s="539">
        <f>IF('Form - Part 1'!$D$46="Yes",1,0)</f>
        <v>0</v>
      </c>
      <c r="H1408" s="527">
        <v>9</v>
      </c>
      <c r="I1408" s="561"/>
      <c r="J1408" s="562"/>
      <c r="K1408" s="563"/>
      <c r="L1408" s="564"/>
      <c r="M1408" s="563"/>
      <c r="N1408" s="565"/>
      <c r="O1408" s="570"/>
      <c r="P1408" s="671">
        <f t="shared" si="213"/>
        <v>0</v>
      </c>
      <c r="Q1408" s="63">
        <f t="shared" si="214"/>
        <v>0</v>
      </c>
      <c r="R1408" s="62">
        <f t="shared" si="215"/>
        <v>0</v>
      </c>
      <c r="S1408" s="66">
        <f t="shared" si="216"/>
        <v>0</v>
      </c>
      <c r="T1408" s="7">
        <f>($I1408='Team Results'!$L$4)+0</f>
        <v>0</v>
      </c>
      <c r="U1408" s="7">
        <f t="shared" si="217"/>
        <v>0</v>
      </c>
      <c r="V1408" s="7">
        <f t="shared" si="218"/>
        <v>0</v>
      </c>
      <c r="W1408" s="66">
        <f t="shared" si="219"/>
        <v>0</v>
      </c>
    </row>
    <row r="1409" spans="1:23" ht="15">
      <c r="A1409" s="5" t="str">
        <f t="shared" si="222"/>
        <v/>
      </c>
      <c r="B1409" s="5" t="str">
        <f t="shared" si="223"/>
        <v/>
      </c>
      <c r="C1409" s="5">
        <v>35</v>
      </c>
      <c r="D1409" s="764"/>
      <c r="F1409" s="529"/>
      <c r="G1409" s="539">
        <f>IF('Form - Part 1'!$D$46="Yes",1,0)</f>
        <v>0</v>
      </c>
      <c r="H1409" s="527">
        <v>10</v>
      </c>
      <c r="I1409" s="561"/>
      <c r="J1409" s="562"/>
      <c r="K1409" s="567"/>
      <c r="L1409" s="564"/>
      <c r="M1409" s="563"/>
      <c r="N1409" s="568"/>
      <c r="O1409" s="570"/>
      <c r="P1409" s="671">
        <f t="shared" si="213"/>
        <v>0</v>
      </c>
      <c r="Q1409" s="63">
        <f t="shared" si="214"/>
        <v>0</v>
      </c>
      <c r="R1409" s="62">
        <f t="shared" si="215"/>
        <v>0</v>
      </c>
      <c r="S1409" s="66">
        <f t="shared" si="216"/>
        <v>0</v>
      </c>
      <c r="T1409" s="7">
        <f>($I1409='Team Results'!$L$4)+0</f>
        <v>0</v>
      </c>
      <c r="U1409" s="7">
        <f t="shared" si="217"/>
        <v>0</v>
      </c>
      <c r="V1409" s="7">
        <f t="shared" si="218"/>
        <v>0</v>
      </c>
      <c r="W1409" s="66">
        <f t="shared" si="219"/>
        <v>0</v>
      </c>
    </row>
    <row r="1410" spans="1:23" ht="15">
      <c r="A1410" s="5" t="str">
        <f t="shared" si="222"/>
        <v/>
      </c>
      <c r="B1410" s="5" t="str">
        <f t="shared" si="223"/>
        <v/>
      </c>
      <c r="C1410" s="5">
        <v>35</v>
      </c>
      <c r="D1410" s="764"/>
      <c r="F1410" s="529"/>
      <c r="G1410" s="539">
        <f>IF('Form - Part 1'!$D$46="Yes",1,0)</f>
        <v>0</v>
      </c>
      <c r="H1410" s="527">
        <v>11</v>
      </c>
      <c r="I1410" s="561"/>
      <c r="J1410" s="562"/>
      <c r="K1410" s="563"/>
      <c r="L1410" s="564"/>
      <c r="M1410" s="563"/>
      <c r="N1410" s="565"/>
      <c r="O1410" s="570"/>
      <c r="P1410" s="671">
        <f t="shared" si="213"/>
        <v>0</v>
      </c>
      <c r="Q1410" s="63">
        <f t="shared" si="214"/>
        <v>0</v>
      </c>
      <c r="R1410" s="62">
        <f t="shared" si="215"/>
        <v>0</v>
      </c>
      <c r="S1410" s="66">
        <f t="shared" si="216"/>
        <v>0</v>
      </c>
      <c r="T1410" s="7">
        <f>($I1410='Team Results'!$L$4)+0</f>
        <v>0</v>
      </c>
      <c r="U1410" s="7">
        <f t="shared" si="217"/>
        <v>0</v>
      </c>
      <c r="V1410" s="7">
        <f t="shared" si="218"/>
        <v>0</v>
      </c>
      <c r="W1410" s="66">
        <f t="shared" si="219"/>
        <v>0</v>
      </c>
    </row>
    <row r="1411" spans="1:23" ht="15">
      <c r="A1411" s="5" t="str">
        <f t="shared" si="222"/>
        <v/>
      </c>
      <c r="B1411" s="5" t="str">
        <f t="shared" si="223"/>
        <v/>
      </c>
      <c r="C1411" s="5">
        <v>35</v>
      </c>
      <c r="D1411" s="764"/>
      <c r="F1411" s="529"/>
      <c r="G1411" s="539">
        <f>IF('Form - Part 1'!$D$46="Yes",1,0)</f>
        <v>0</v>
      </c>
      <c r="H1411" s="527">
        <v>12</v>
      </c>
      <c r="I1411" s="561"/>
      <c r="J1411" s="562"/>
      <c r="K1411" s="567"/>
      <c r="L1411" s="564"/>
      <c r="M1411" s="563"/>
      <c r="N1411" s="568"/>
      <c r="O1411" s="570"/>
      <c r="P1411" s="671">
        <f t="shared" si="213"/>
        <v>0</v>
      </c>
      <c r="Q1411" s="63">
        <f t="shared" si="214"/>
        <v>0</v>
      </c>
      <c r="R1411" s="62">
        <f t="shared" si="215"/>
        <v>0</v>
      </c>
      <c r="S1411" s="66">
        <f t="shared" si="216"/>
        <v>0</v>
      </c>
      <c r="T1411" s="7">
        <f>($I1411='Team Results'!$L$4)+0</f>
        <v>0</v>
      </c>
      <c r="U1411" s="7">
        <f t="shared" si="217"/>
        <v>0</v>
      </c>
      <c r="V1411" s="7">
        <f t="shared" si="218"/>
        <v>0</v>
      </c>
      <c r="W1411" s="66">
        <f t="shared" si="219"/>
        <v>0</v>
      </c>
    </row>
    <row r="1412" spans="1:23" ht="15">
      <c r="A1412" s="5" t="str">
        <f t="shared" si="222"/>
        <v/>
      </c>
      <c r="B1412" s="5" t="str">
        <f t="shared" si="223"/>
        <v/>
      </c>
      <c r="C1412" s="5">
        <v>35</v>
      </c>
      <c r="D1412" s="764"/>
      <c r="F1412" s="529"/>
      <c r="G1412" s="539">
        <f>IF('Form - Part 1'!$D$46="Yes",1,0)</f>
        <v>0</v>
      </c>
      <c r="H1412" s="527">
        <v>13</v>
      </c>
      <c r="I1412" s="561"/>
      <c r="J1412" s="562"/>
      <c r="K1412" s="567"/>
      <c r="L1412" s="564"/>
      <c r="M1412" s="563"/>
      <c r="N1412" s="568"/>
      <c r="O1412" s="570"/>
      <c r="P1412" s="671">
        <f t="shared" si="213"/>
        <v>0</v>
      </c>
      <c r="Q1412" s="63">
        <f t="shared" si="214"/>
        <v>0</v>
      </c>
      <c r="R1412" s="62">
        <f t="shared" si="215"/>
        <v>0</v>
      </c>
      <c r="S1412" s="66">
        <f t="shared" si="216"/>
        <v>0</v>
      </c>
      <c r="T1412" s="7">
        <f>($I1412='Team Results'!$L$4)+0</f>
        <v>0</v>
      </c>
      <c r="U1412" s="7">
        <f t="shared" si="217"/>
        <v>0</v>
      </c>
      <c r="V1412" s="7">
        <f t="shared" si="218"/>
        <v>0</v>
      </c>
      <c r="W1412" s="66">
        <f t="shared" si="219"/>
        <v>0</v>
      </c>
    </row>
    <row r="1413" spans="1:23" ht="15">
      <c r="A1413" s="5" t="str">
        <f t="shared" si="222"/>
        <v/>
      </c>
      <c r="B1413" s="5" t="str">
        <f t="shared" si="223"/>
        <v/>
      </c>
      <c r="C1413" s="5">
        <v>35</v>
      </c>
      <c r="D1413" s="764"/>
      <c r="F1413" s="529"/>
      <c r="G1413" s="539">
        <f>IF('Form - Part 1'!$D$46="Yes",1,0)</f>
        <v>0</v>
      </c>
      <c r="H1413" s="527">
        <v>14</v>
      </c>
      <c r="I1413" s="561"/>
      <c r="J1413" s="562"/>
      <c r="K1413" s="563"/>
      <c r="L1413" s="564"/>
      <c r="M1413" s="563"/>
      <c r="N1413" s="565"/>
      <c r="O1413" s="570"/>
      <c r="P1413" s="671">
        <f t="shared" si="213"/>
        <v>0</v>
      </c>
      <c r="Q1413" s="63">
        <f t="shared" si="214"/>
        <v>0</v>
      </c>
      <c r="R1413" s="62">
        <f t="shared" si="215"/>
        <v>0</v>
      </c>
      <c r="S1413" s="66">
        <f t="shared" si="216"/>
        <v>0</v>
      </c>
      <c r="T1413" s="7">
        <f>($I1413='Team Results'!$L$4)+0</f>
        <v>0</v>
      </c>
      <c r="U1413" s="7">
        <f t="shared" si="217"/>
        <v>0</v>
      </c>
      <c r="V1413" s="7">
        <f t="shared" si="218"/>
        <v>0</v>
      </c>
      <c r="W1413" s="66">
        <f t="shared" si="219"/>
        <v>0</v>
      </c>
    </row>
    <row r="1414" spans="1:23" ht="15">
      <c r="A1414" s="5" t="str">
        <f t="shared" si="222"/>
        <v/>
      </c>
      <c r="B1414" s="5" t="str">
        <f t="shared" si="223"/>
        <v/>
      </c>
      <c r="C1414" s="5">
        <v>35</v>
      </c>
      <c r="D1414" s="764"/>
      <c r="F1414" s="529"/>
      <c r="G1414" s="539">
        <f>IF('Form - Part 1'!$D$46="Yes",1,0)</f>
        <v>0</v>
      </c>
      <c r="H1414" s="527">
        <v>15</v>
      </c>
      <c r="I1414" s="561"/>
      <c r="J1414" s="562"/>
      <c r="K1414" s="563"/>
      <c r="L1414" s="564"/>
      <c r="M1414" s="563"/>
      <c r="N1414" s="565"/>
      <c r="O1414" s="570"/>
      <c r="P1414" s="671">
        <f t="shared" si="213"/>
        <v>0</v>
      </c>
      <c r="Q1414" s="63">
        <f t="shared" si="214"/>
        <v>0</v>
      </c>
      <c r="R1414" s="62">
        <f t="shared" si="215"/>
        <v>0</v>
      </c>
      <c r="S1414" s="66">
        <f t="shared" si="216"/>
        <v>0</v>
      </c>
      <c r="T1414" s="7">
        <f>($I1414='Team Results'!$L$4)+0</f>
        <v>0</v>
      </c>
      <c r="U1414" s="7">
        <f t="shared" si="217"/>
        <v>0</v>
      </c>
      <c r="V1414" s="7">
        <f t="shared" si="218"/>
        <v>0</v>
      </c>
      <c r="W1414" s="66">
        <f t="shared" si="219"/>
        <v>0</v>
      </c>
    </row>
    <row r="1415" spans="1:23" ht="15">
      <c r="A1415" s="5" t="str">
        <f t="shared" si="222"/>
        <v/>
      </c>
      <c r="B1415" s="5" t="str">
        <f t="shared" si="223"/>
        <v/>
      </c>
      <c r="C1415" s="5">
        <v>35</v>
      </c>
      <c r="D1415" s="764"/>
      <c r="F1415" s="529"/>
      <c r="G1415" s="539">
        <f>IF('Form - Part 1'!$D$46="Yes",1,0)</f>
        <v>0</v>
      </c>
      <c r="H1415" s="527">
        <v>16</v>
      </c>
      <c r="I1415" s="561"/>
      <c r="J1415" s="562"/>
      <c r="K1415" s="563"/>
      <c r="L1415" s="564"/>
      <c r="M1415" s="563"/>
      <c r="N1415" s="565"/>
      <c r="O1415" s="570"/>
      <c r="P1415" s="671">
        <f t="shared" ref="P1415:P1478" si="224">COUNTA(J1415:N1415)</f>
        <v>0</v>
      </c>
      <c r="Q1415" s="63">
        <f t="shared" ref="Q1415:Q1478" si="225">COUNTIF(J1415:N1415,"Yes")</f>
        <v>0</v>
      </c>
      <c r="R1415" s="62">
        <f t="shared" ref="R1415:R1478" si="226">IF(Q1415 =5, 1,0)</f>
        <v>0</v>
      </c>
      <c r="S1415" s="66">
        <f t="shared" ref="S1415:S1478" si="227">IF(G1415+P1415&gt;1,1,0)</f>
        <v>0</v>
      </c>
      <c r="T1415" s="7">
        <f>($I1415='Team Results'!$L$4)+0</f>
        <v>0</v>
      </c>
      <c r="U1415" s="7">
        <f t="shared" ref="U1415:U1478" si="228">IF(T1415=1,Q1415,0)</f>
        <v>0</v>
      </c>
      <c r="V1415" s="7">
        <f t="shared" ref="V1415:V1478" si="229">IF(T1415=1,R1415,0)</f>
        <v>0</v>
      </c>
      <c r="W1415" s="66">
        <f t="shared" ref="W1415:W1478" si="230">IF(T1415=1,S1415,0)</f>
        <v>0</v>
      </c>
    </row>
    <row r="1416" spans="1:23" ht="15">
      <c r="A1416" s="5" t="str">
        <f t="shared" si="222"/>
        <v/>
      </c>
      <c r="B1416" s="5" t="str">
        <f t="shared" si="223"/>
        <v/>
      </c>
      <c r="C1416" s="5">
        <v>35</v>
      </c>
      <c r="D1416" s="764"/>
      <c r="F1416" s="529"/>
      <c r="G1416" s="539">
        <f>IF('Form - Part 1'!$D$46="Yes",1,0)</f>
        <v>0</v>
      </c>
      <c r="H1416" s="527">
        <v>17</v>
      </c>
      <c r="I1416" s="561"/>
      <c r="J1416" s="562"/>
      <c r="K1416" s="567"/>
      <c r="L1416" s="564"/>
      <c r="M1416" s="563"/>
      <c r="N1416" s="568"/>
      <c r="O1416" s="570"/>
      <c r="P1416" s="671">
        <f t="shared" si="224"/>
        <v>0</v>
      </c>
      <c r="Q1416" s="63">
        <f t="shared" si="225"/>
        <v>0</v>
      </c>
      <c r="R1416" s="62">
        <f t="shared" si="226"/>
        <v>0</v>
      </c>
      <c r="S1416" s="66">
        <f t="shared" si="227"/>
        <v>0</v>
      </c>
      <c r="T1416" s="7">
        <f>($I1416='Team Results'!$L$4)+0</f>
        <v>0</v>
      </c>
      <c r="U1416" s="7">
        <f t="shared" si="228"/>
        <v>0</v>
      </c>
      <c r="V1416" s="7">
        <f t="shared" si="229"/>
        <v>0</v>
      </c>
      <c r="W1416" s="66">
        <f t="shared" si="230"/>
        <v>0</v>
      </c>
    </row>
    <row r="1417" spans="1:23" ht="15">
      <c r="A1417" s="5" t="str">
        <f t="shared" si="222"/>
        <v/>
      </c>
      <c r="B1417" s="5" t="str">
        <f t="shared" si="223"/>
        <v/>
      </c>
      <c r="C1417" s="5">
        <v>35</v>
      </c>
      <c r="D1417" s="764"/>
      <c r="F1417" s="529"/>
      <c r="G1417" s="539">
        <f>IF('Form - Part 1'!$D$46="Yes",1,0)</f>
        <v>0</v>
      </c>
      <c r="H1417" s="527">
        <v>18</v>
      </c>
      <c r="I1417" s="561"/>
      <c r="J1417" s="562"/>
      <c r="K1417" s="567"/>
      <c r="L1417" s="564"/>
      <c r="M1417" s="563"/>
      <c r="N1417" s="568"/>
      <c r="O1417" s="570"/>
      <c r="P1417" s="671">
        <f t="shared" si="224"/>
        <v>0</v>
      </c>
      <c r="Q1417" s="63">
        <f t="shared" si="225"/>
        <v>0</v>
      </c>
      <c r="R1417" s="62">
        <f t="shared" si="226"/>
        <v>0</v>
      </c>
      <c r="S1417" s="66">
        <f t="shared" si="227"/>
        <v>0</v>
      </c>
      <c r="T1417" s="7">
        <f>($I1417='Team Results'!$L$4)+0</f>
        <v>0</v>
      </c>
      <c r="U1417" s="7">
        <f t="shared" si="228"/>
        <v>0</v>
      </c>
      <c r="V1417" s="7">
        <f t="shared" si="229"/>
        <v>0</v>
      </c>
      <c r="W1417" s="66">
        <f t="shared" si="230"/>
        <v>0</v>
      </c>
    </row>
    <row r="1418" spans="1:23" ht="15">
      <c r="A1418" s="5" t="str">
        <f t="shared" si="222"/>
        <v/>
      </c>
      <c r="B1418" s="5" t="str">
        <f t="shared" si="223"/>
        <v/>
      </c>
      <c r="C1418" s="5">
        <v>35</v>
      </c>
      <c r="D1418" s="764"/>
      <c r="F1418" s="529"/>
      <c r="G1418" s="539">
        <f>IF('Form - Part 1'!$D$46="Yes",1,0)</f>
        <v>0</v>
      </c>
      <c r="H1418" s="527">
        <v>19</v>
      </c>
      <c r="I1418" s="561"/>
      <c r="J1418" s="562"/>
      <c r="K1418" s="567"/>
      <c r="L1418" s="564"/>
      <c r="M1418" s="563"/>
      <c r="N1418" s="568"/>
      <c r="O1418" s="570"/>
      <c r="P1418" s="671">
        <f t="shared" si="224"/>
        <v>0</v>
      </c>
      <c r="Q1418" s="63">
        <f t="shared" si="225"/>
        <v>0</v>
      </c>
      <c r="R1418" s="62">
        <f t="shared" si="226"/>
        <v>0</v>
      </c>
      <c r="S1418" s="66">
        <f t="shared" si="227"/>
        <v>0</v>
      </c>
      <c r="T1418" s="7">
        <f>($I1418='Team Results'!$L$4)+0</f>
        <v>0</v>
      </c>
      <c r="U1418" s="7">
        <f t="shared" si="228"/>
        <v>0</v>
      </c>
      <c r="V1418" s="7">
        <f t="shared" si="229"/>
        <v>0</v>
      </c>
      <c r="W1418" s="66">
        <f t="shared" si="230"/>
        <v>0</v>
      </c>
    </row>
    <row r="1419" spans="1:23" ht="15">
      <c r="A1419" s="5" t="str">
        <f t="shared" si="222"/>
        <v/>
      </c>
      <c r="B1419" s="5" t="str">
        <f t="shared" si="223"/>
        <v/>
      </c>
      <c r="C1419" s="5">
        <v>35</v>
      </c>
      <c r="D1419" s="764"/>
      <c r="F1419" s="529"/>
      <c r="G1419" s="539">
        <f>IF('Form - Part 1'!$D$46="Yes",1,0)</f>
        <v>0</v>
      </c>
      <c r="H1419" s="527">
        <v>20</v>
      </c>
      <c r="I1419" s="561"/>
      <c r="J1419" s="562"/>
      <c r="K1419" s="567"/>
      <c r="L1419" s="564"/>
      <c r="M1419" s="563"/>
      <c r="N1419" s="568"/>
      <c r="O1419" s="570"/>
      <c r="P1419" s="671">
        <f t="shared" si="224"/>
        <v>0</v>
      </c>
      <c r="Q1419" s="63">
        <f t="shared" si="225"/>
        <v>0</v>
      </c>
      <c r="R1419" s="62">
        <f t="shared" si="226"/>
        <v>0</v>
      </c>
      <c r="S1419" s="66">
        <f t="shared" si="227"/>
        <v>0</v>
      </c>
      <c r="T1419" s="7">
        <f>($I1419='Team Results'!$L$4)+0</f>
        <v>0</v>
      </c>
      <c r="U1419" s="7">
        <f t="shared" si="228"/>
        <v>0</v>
      </c>
      <c r="V1419" s="7">
        <f t="shared" si="229"/>
        <v>0</v>
      </c>
      <c r="W1419" s="66">
        <f t="shared" si="230"/>
        <v>0</v>
      </c>
    </row>
    <row r="1420" spans="1:23" ht="15">
      <c r="A1420" s="5" t="str">
        <f t="shared" si="222"/>
        <v/>
      </c>
      <c r="B1420" s="5" t="str">
        <f t="shared" si="223"/>
        <v/>
      </c>
      <c r="C1420" s="5">
        <v>35</v>
      </c>
      <c r="D1420" s="764"/>
      <c r="F1420" s="529"/>
      <c r="G1420" s="539">
        <f>IF('Form - Part 1'!$D$46="Yes",1,0)</f>
        <v>0</v>
      </c>
      <c r="H1420" s="527">
        <v>21</v>
      </c>
      <c r="I1420" s="561"/>
      <c r="J1420" s="562"/>
      <c r="K1420" s="567"/>
      <c r="L1420" s="564"/>
      <c r="M1420" s="563"/>
      <c r="N1420" s="568"/>
      <c r="O1420" s="570"/>
      <c r="P1420" s="671">
        <f t="shared" si="224"/>
        <v>0</v>
      </c>
      <c r="Q1420" s="63">
        <f t="shared" si="225"/>
        <v>0</v>
      </c>
      <c r="R1420" s="62">
        <f t="shared" si="226"/>
        <v>0</v>
      </c>
      <c r="S1420" s="66">
        <f t="shared" si="227"/>
        <v>0</v>
      </c>
      <c r="T1420" s="7">
        <f>($I1420='Team Results'!$L$4)+0</f>
        <v>0</v>
      </c>
      <c r="U1420" s="7">
        <f t="shared" si="228"/>
        <v>0</v>
      </c>
      <c r="V1420" s="7">
        <f t="shared" si="229"/>
        <v>0</v>
      </c>
      <c r="W1420" s="66">
        <f t="shared" si="230"/>
        <v>0</v>
      </c>
    </row>
    <row r="1421" spans="1:23" ht="15">
      <c r="A1421" s="5" t="str">
        <f t="shared" si="222"/>
        <v/>
      </c>
      <c r="B1421" s="5" t="str">
        <f t="shared" si="223"/>
        <v/>
      </c>
      <c r="C1421" s="5">
        <v>35</v>
      </c>
      <c r="D1421" s="764"/>
      <c r="F1421" s="529"/>
      <c r="G1421" s="539">
        <f>IF('Form - Part 1'!$D$46="Yes",1,0)</f>
        <v>0</v>
      </c>
      <c r="H1421" s="527">
        <v>22</v>
      </c>
      <c r="I1421" s="561"/>
      <c r="J1421" s="562"/>
      <c r="K1421" s="567"/>
      <c r="L1421" s="564"/>
      <c r="M1421" s="563"/>
      <c r="N1421" s="568"/>
      <c r="O1421" s="570"/>
      <c r="P1421" s="671">
        <f t="shared" si="224"/>
        <v>0</v>
      </c>
      <c r="Q1421" s="63">
        <f t="shared" si="225"/>
        <v>0</v>
      </c>
      <c r="R1421" s="62">
        <f t="shared" si="226"/>
        <v>0</v>
      </c>
      <c r="S1421" s="66">
        <f t="shared" si="227"/>
        <v>0</v>
      </c>
      <c r="T1421" s="7">
        <f>($I1421='Team Results'!$L$4)+0</f>
        <v>0</v>
      </c>
      <c r="U1421" s="7">
        <f t="shared" si="228"/>
        <v>0</v>
      </c>
      <c r="V1421" s="7">
        <f t="shared" si="229"/>
        <v>0</v>
      </c>
      <c r="W1421" s="66">
        <f t="shared" si="230"/>
        <v>0</v>
      </c>
    </row>
    <row r="1422" spans="1:23" ht="15">
      <c r="A1422" s="5" t="str">
        <f t="shared" si="222"/>
        <v/>
      </c>
      <c r="B1422" s="5" t="str">
        <f t="shared" si="223"/>
        <v/>
      </c>
      <c r="C1422" s="5">
        <v>35</v>
      </c>
      <c r="D1422" s="764"/>
      <c r="F1422" s="529"/>
      <c r="G1422" s="539">
        <f>IF('Form - Part 1'!$D$46="Yes",1,0)</f>
        <v>0</v>
      </c>
      <c r="H1422" s="527">
        <v>23</v>
      </c>
      <c r="I1422" s="561"/>
      <c r="J1422" s="562"/>
      <c r="K1422" s="567"/>
      <c r="L1422" s="564"/>
      <c r="M1422" s="563"/>
      <c r="N1422" s="568"/>
      <c r="O1422" s="570"/>
      <c r="P1422" s="671">
        <f t="shared" si="224"/>
        <v>0</v>
      </c>
      <c r="Q1422" s="63">
        <f t="shared" si="225"/>
        <v>0</v>
      </c>
      <c r="R1422" s="62">
        <f t="shared" si="226"/>
        <v>0</v>
      </c>
      <c r="S1422" s="66">
        <f t="shared" si="227"/>
        <v>0</v>
      </c>
      <c r="T1422" s="7">
        <f>($I1422='Team Results'!$L$4)+0</f>
        <v>0</v>
      </c>
      <c r="U1422" s="7">
        <f t="shared" si="228"/>
        <v>0</v>
      </c>
      <c r="V1422" s="7">
        <f t="shared" si="229"/>
        <v>0</v>
      </c>
      <c r="W1422" s="66">
        <f t="shared" si="230"/>
        <v>0</v>
      </c>
    </row>
    <row r="1423" spans="1:23" ht="15">
      <c r="A1423" s="5" t="str">
        <f t="shared" si="222"/>
        <v/>
      </c>
      <c r="B1423" s="5" t="str">
        <f t="shared" si="223"/>
        <v/>
      </c>
      <c r="C1423" s="5">
        <v>35</v>
      </c>
      <c r="D1423" s="764"/>
      <c r="F1423" s="529"/>
      <c r="G1423" s="539">
        <f>IF('Form - Part 1'!$D$46="Yes",1,0)</f>
        <v>0</v>
      </c>
      <c r="H1423" s="527">
        <v>24</v>
      </c>
      <c r="I1423" s="561"/>
      <c r="J1423" s="562"/>
      <c r="K1423" s="567"/>
      <c r="L1423" s="564"/>
      <c r="M1423" s="563"/>
      <c r="N1423" s="568"/>
      <c r="O1423" s="570"/>
      <c r="P1423" s="671">
        <f t="shared" si="224"/>
        <v>0</v>
      </c>
      <c r="Q1423" s="63">
        <f t="shared" si="225"/>
        <v>0</v>
      </c>
      <c r="R1423" s="62">
        <f t="shared" si="226"/>
        <v>0</v>
      </c>
      <c r="S1423" s="66">
        <f t="shared" si="227"/>
        <v>0</v>
      </c>
      <c r="T1423" s="7">
        <f>($I1423='Team Results'!$L$4)+0</f>
        <v>0</v>
      </c>
      <c r="U1423" s="7">
        <f t="shared" si="228"/>
        <v>0</v>
      </c>
      <c r="V1423" s="7">
        <f t="shared" si="229"/>
        <v>0</v>
      </c>
      <c r="W1423" s="66">
        <f t="shared" si="230"/>
        <v>0</v>
      </c>
    </row>
    <row r="1424" spans="1:23" ht="15">
      <c r="A1424" s="5" t="str">
        <f t="shared" si="222"/>
        <v/>
      </c>
      <c r="B1424" s="5" t="str">
        <f t="shared" si="223"/>
        <v/>
      </c>
      <c r="C1424" s="5">
        <v>35</v>
      </c>
      <c r="D1424" s="764"/>
      <c r="F1424" s="529"/>
      <c r="G1424" s="539">
        <f>IF('Form - Part 1'!$D$46="Yes",1,0)</f>
        <v>0</v>
      </c>
      <c r="H1424" s="527">
        <v>25</v>
      </c>
      <c r="I1424" s="561"/>
      <c r="J1424" s="562"/>
      <c r="K1424" s="567"/>
      <c r="L1424" s="564"/>
      <c r="M1424" s="563"/>
      <c r="N1424" s="568"/>
      <c r="O1424" s="570"/>
      <c r="P1424" s="671">
        <f t="shared" si="224"/>
        <v>0</v>
      </c>
      <c r="Q1424" s="63">
        <f t="shared" si="225"/>
        <v>0</v>
      </c>
      <c r="R1424" s="62">
        <f t="shared" si="226"/>
        <v>0</v>
      </c>
      <c r="S1424" s="66">
        <f t="shared" si="227"/>
        <v>0</v>
      </c>
      <c r="T1424" s="7">
        <f>($I1424='Team Results'!$L$4)+0</f>
        <v>0</v>
      </c>
      <c r="U1424" s="7">
        <f t="shared" si="228"/>
        <v>0</v>
      </c>
      <c r="V1424" s="7">
        <f t="shared" si="229"/>
        <v>0</v>
      </c>
      <c r="W1424" s="66">
        <f t="shared" si="230"/>
        <v>0</v>
      </c>
    </row>
    <row r="1425" spans="1:52" ht="15">
      <c r="A1425" s="5" t="str">
        <f t="shared" si="222"/>
        <v/>
      </c>
      <c r="B1425" s="5" t="str">
        <f t="shared" si="223"/>
        <v/>
      </c>
      <c r="C1425" s="5">
        <v>35</v>
      </c>
      <c r="D1425" s="764"/>
      <c r="F1425" s="529"/>
      <c r="G1425" s="539">
        <f>IF('Form - Part 1'!$D$46="Yes",1,0)</f>
        <v>0</v>
      </c>
      <c r="H1425" s="527">
        <v>26</v>
      </c>
      <c r="I1425" s="561"/>
      <c r="J1425" s="562"/>
      <c r="K1425" s="563"/>
      <c r="L1425" s="564"/>
      <c r="M1425" s="563"/>
      <c r="N1425" s="565"/>
      <c r="O1425" s="570"/>
      <c r="P1425" s="671">
        <f t="shared" si="224"/>
        <v>0</v>
      </c>
      <c r="Q1425" s="63">
        <f t="shared" si="225"/>
        <v>0</v>
      </c>
      <c r="R1425" s="62">
        <f t="shared" si="226"/>
        <v>0</v>
      </c>
      <c r="S1425" s="66">
        <f t="shared" si="227"/>
        <v>0</v>
      </c>
      <c r="T1425" s="7">
        <f>($I1425='Team Results'!$L$4)+0</f>
        <v>0</v>
      </c>
      <c r="U1425" s="7">
        <f t="shared" si="228"/>
        <v>0</v>
      </c>
      <c r="V1425" s="7">
        <f t="shared" si="229"/>
        <v>0</v>
      </c>
      <c r="W1425" s="66">
        <f t="shared" si="230"/>
        <v>0</v>
      </c>
    </row>
    <row r="1426" spans="1:52" ht="15">
      <c r="A1426" s="5" t="str">
        <f t="shared" si="222"/>
        <v/>
      </c>
      <c r="B1426" s="5" t="str">
        <f t="shared" si="223"/>
        <v/>
      </c>
      <c r="C1426" s="5">
        <v>35</v>
      </c>
      <c r="D1426" s="764"/>
      <c r="F1426" s="529"/>
      <c r="G1426" s="539">
        <f>IF('Form - Part 1'!$D$46="Yes",1,0)</f>
        <v>0</v>
      </c>
      <c r="H1426" s="527">
        <v>27</v>
      </c>
      <c r="I1426" s="561"/>
      <c r="J1426" s="562"/>
      <c r="K1426" s="563"/>
      <c r="L1426" s="564"/>
      <c r="M1426" s="563"/>
      <c r="N1426" s="565"/>
      <c r="O1426" s="570"/>
      <c r="P1426" s="671">
        <f t="shared" si="224"/>
        <v>0</v>
      </c>
      <c r="Q1426" s="63">
        <f t="shared" si="225"/>
        <v>0</v>
      </c>
      <c r="R1426" s="62">
        <f t="shared" si="226"/>
        <v>0</v>
      </c>
      <c r="S1426" s="66">
        <f t="shared" si="227"/>
        <v>0</v>
      </c>
      <c r="T1426" s="7">
        <f>($I1426='Team Results'!$L$4)+0</f>
        <v>0</v>
      </c>
      <c r="U1426" s="7">
        <f t="shared" si="228"/>
        <v>0</v>
      </c>
      <c r="V1426" s="7">
        <f t="shared" si="229"/>
        <v>0</v>
      </c>
      <c r="W1426" s="66">
        <f t="shared" si="230"/>
        <v>0</v>
      </c>
    </row>
    <row r="1427" spans="1:52" ht="15">
      <c r="A1427" s="5" t="str">
        <f t="shared" si="222"/>
        <v/>
      </c>
      <c r="B1427" s="5" t="str">
        <f t="shared" si="223"/>
        <v/>
      </c>
      <c r="C1427" s="5">
        <v>35</v>
      </c>
      <c r="D1427" s="764"/>
      <c r="F1427" s="529"/>
      <c r="G1427" s="539">
        <f>IF('Form - Part 1'!$D$46="Yes",1,0)</f>
        <v>0</v>
      </c>
      <c r="H1427" s="527">
        <v>28</v>
      </c>
      <c r="I1427" s="561"/>
      <c r="J1427" s="562"/>
      <c r="K1427" s="563"/>
      <c r="L1427" s="564"/>
      <c r="M1427" s="563"/>
      <c r="N1427" s="565"/>
      <c r="O1427" s="570"/>
      <c r="P1427" s="671">
        <f t="shared" si="224"/>
        <v>0</v>
      </c>
      <c r="Q1427" s="63">
        <f t="shared" si="225"/>
        <v>0</v>
      </c>
      <c r="R1427" s="62">
        <f t="shared" si="226"/>
        <v>0</v>
      </c>
      <c r="S1427" s="66">
        <f t="shared" si="227"/>
        <v>0</v>
      </c>
      <c r="T1427" s="7">
        <f>($I1427='Team Results'!$L$4)+0</f>
        <v>0</v>
      </c>
      <c r="U1427" s="7">
        <f t="shared" si="228"/>
        <v>0</v>
      </c>
      <c r="V1427" s="7">
        <f t="shared" si="229"/>
        <v>0</v>
      </c>
      <c r="W1427" s="66">
        <f t="shared" si="230"/>
        <v>0</v>
      </c>
    </row>
    <row r="1428" spans="1:52" ht="15">
      <c r="A1428" s="5" t="str">
        <f t="shared" si="222"/>
        <v/>
      </c>
      <c r="B1428" s="5" t="str">
        <f t="shared" si="223"/>
        <v/>
      </c>
      <c r="C1428" s="5">
        <v>35</v>
      </c>
      <c r="D1428" s="764"/>
      <c r="F1428" s="529"/>
      <c r="G1428" s="539">
        <f>IF('Form - Part 1'!$D$46="Yes",1,0)</f>
        <v>0</v>
      </c>
      <c r="H1428" s="527">
        <v>29</v>
      </c>
      <c r="I1428" s="561"/>
      <c r="J1428" s="562"/>
      <c r="K1428" s="563"/>
      <c r="L1428" s="564"/>
      <c r="M1428" s="563"/>
      <c r="N1428" s="565"/>
      <c r="O1428" s="570"/>
      <c r="P1428" s="671">
        <f t="shared" si="224"/>
        <v>0</v>
      </c>
      <c r="Q1428" s="63">
        <f t="shared" si="225"/>
        <v>0</v>
      </c>
      <c r="R1428" s="62">
        <f t="shared" si="226"/>
        <v>0</v>
      </c>
      <c r="S1428" s="66">
        <f t="shared" si="227"/>
        <v>0</v>
      </c>
      <c r="T1428" s="7">
        <f>($I1428='Team Results'!$L$4)+0</f>
        <v>0</v>
      </c>
      <c r="U1428" s="7">
        <f t="shared" si="228"/>
        <v>0</v>
      </c>
      <c r="V1428" s="7">
        <f t="shared" si="229"/>
        <v>0</v>
      </c>
      <c r="W1428" s="66">
        <f t="shared" si="230"/>
        <v>0</v>
      </c>
    </row>
    <row r="1429" spans="1:52" ht="15">
      <c r="A1429" s="5" t="str">
        <f t="shared" si="222"/>
        <v/>
      </c>
      <c r="B1429" s="5" t="str">
        <f t="shared" si="223"/>
        <v/>
      </c>
      <c r="C1429" s="5">
        <v>35</v>
      </c>
      <c r="D1429" s="764"/>
      <c r="F1429" s="529"/>
      <c r="G1429" s="539">
        <f>IF('Form - Part 1'!$D$46="Yes",1,0)</f>
        <v>0</v>
      </c>
      <c r="H1429" s="527">
        <v>30</v>
      </c>
      <c r="I1429" s="561"/>
      <c r="J1429" s="562"/>
      <c r="K1429" s="567"/>
      <c r="L1429" s="564"/>
      <c r="M1429" s="563"/>
      <c r="N1429" s="568"/>
      <c r="O1429" s="570"/>
      <c r="P1429" s="671">
        <f t="shared" si="224"/>
        <v>0</v>
      </c>
      <c r="Q1429" s="63">
        <f t="shared" si="225"/>
        <v>0</v>
      </c>
      <c r="R1429" s="62">
        <f t="shared" si="226"/>
        <v>0</v>
      </c>
      <c r="S1429" s="66">
        <f t="shared" si="227"/>
        <v>0</v>
      </c>
      <c r="T1429" s="7">
        <f>($I1429='Team Results'!$L$4)+0</f>
        <v>0</v>
      </c>
      <c r="U1429" s="7">
        <f t="shared" si="228"/>
        <v>0</v>
      </c>
      <c r="V1429" s="7">
        <f t="shared" si="229"/>
        <v>0</v>
      </c>
      <c r="W1429" s="66">
        <f t="shared" si="230"/>
        <v>0</v>
      </c>
    </row>
    <row r="1430" spans="1:52" ht="15">
      <c r="A1430" s="5" t="str">
        <f t="shared" si="222"/>
        <v/>
      </c>
      <c r="B1430" s="5" t="str">
        <f t="shared" si="223"/>
        <v/>
      </c>
      <c r="C1430" s="5">
        <v>35</v>
      </c>
      <c r="D1430" s="764"/>
      <c r="F1430" s="529"/>
      <c r="G1430" s="539">
        <f>IF('Form - Part 1'!$D$46="Yes",1,0)</f>
        <v>0</v>
      </c>
      <c r="H1430" s="527">
        <v>31</v>
      </c>
      <c r="I1430" s="561"/>
      <c r="J1430" s="562"/>
      <c r="K1430" s="567"/>
      <c r="L1430" s="564"/>
      <c r="M1430" s="563"/>
      <c r="N1430" s="568"/>
      <c r="O1430" s="570"/>
      <c r="P1430" s="671">
        <f t="shared" si="224"/>
        <v>0</v>
      </c>
      <c r="Q1430" s="63">
        <f t="shared" si="225"/>
        <v>0</v>
      </c>
      <c r="R1430" s="62">
        <f t="shared" si="226"/>
        <v>0</v>
      </c>
      <c r="S1430" s="66">
        <f t="shared" si="227"/>
        <v>0</v>
      </c>
      <c r="T1430" s="7">
        <f>($I1430='Team Results'!$L$4)+0</f>
        <v>0</v>
      </c>
      <c r="U1430" s="7">
        <f t="shared" si="228"/>
        <v>0</v>
      </c>
      <c r="V1430" s="7">
        <f t="shared" si="229"/>
        <v>0</v>
      </c>
      <c r="W1430" s="66">
        <f t="shared" si="230"/>
        <v>0</v>
      </c>
    </row>
    <row r="1431" spans="1:52" ht="15">
      <c r="A1431" s="5" t="str">
        <f t="shared" si="222"/>
        <v/>
      </c>
      <c r="B1431" s="5" t="str">
        <f t="shared" si="223"/>
        <v/>
      </c>
      <c r="C1431" s="5">
        <v>35</v>
      </c>
      <c r="D1431" s="764"/>
      <c r="F1431" s="529"/>
      <c r="G1431" s="539">
        <f>IF('Form - Part 1'!$D$46="Yes",1,0)</f>
        <v>0</v>
      </c>
      <c r="H1431" s="527">
        <v>32</v>
      </c>
      <c r="I1431" s="561"/>
      <c r="J1431" s="562"/>
      <c r="K1431" s="567"/>
      <c r="L1431" s="564"/>
      <c r="M1431" s="563"/>
      <c r="N1431" s="568"/>
      <c r="O1431" s="570"/>
      <c r="P1431" s="671">
        <f t="shared" si="224"/>
        <v>0</v>
      </c>
      <c r="Q1431" s="63">
        <f t="shared" si="225"/>
        <v>0</v>
      </c>
      <c r="R1431" s="62">
        <f t="shared" si="226"/>
        <v>0</v>
      </c>
      <c r="S1431" s="66">
        <f t="shared" si="227"/>
        <v>0</v>
      </c>
      <c r="T1431" s="7">
        <f>($I1431='Team Results'!$L$4)+0</f>
        <v>0</v>
      </c>
      <c r="U1431" s="7">
        <f t="shared" si="228"/>
        <v>0</v>
      </c>
      <c r="V1431" s="7">
        <f t="shared" si="229"/>
        <v>0</v>
      </c>
      <c r="W1431" s="66">
        <f t="shared" si="230"/>
        <v>0</v>
      </c>
    </row>
    <row r="1432" spans="1:52" ht="15">
      <c r="A1432" s="5" t="str">
        <f t="shared" si="222"/>
        <v/>
      </c>
      <c r="B1432" s="5" t="str">
        <f t="shared" si="223"/>
        <v/>
      </c>
      <c r="C1432" s="5">
        <v>35</v>
      </c>
      <c r="D1432" s="764"/>
      <c r="F1432" s="529"/>
      <c r="G1432" s="539">
        <f>IF('Form - Part 1'!$D$46="Yes",1,0)</f>
        <v>0</v>
      </c>
      <c r="H1432" s="527">
        <v>33</v>
      </c>
      <c r="I1432" s="561"/>
      <c r="J1432" s="562"/>
      <c r="K1432" s="567"/>
      <c r="L1432" s="564"/>
      <c r="M1432" s="563"/>
      <c r="N1432" s="568"/>
      <c r="O1432" s="570"/>
      <c r="P1432" s="671">
        <f t="shared" si="224"/>
        <v>0</v>
      </c>
      <c r="Q1432" s="63">
        <f t="shared" si="225"/>
        <v>0</v>
      </c>
      <c r="R1432" s="62">
        <f t="shared" si="226"/>
        <v>0</v>
      </c>
      <c r="S1432" s="66">
        <f t="shared" si="227"/>
        <v>0</v>
      </c>
      <c r="T1432" s="7">
        <f>($I1432='Team Results'!$L$4)+0</f>
        <v>0</v>
      </c>
      <c r="U1432" s="7">
        <f t="shared" si="228"/>
        <v>0</v>
      </c>
      <c r="V1432" s="7">
        <f t="shared" si="229"/>
        <v>0</v>
      </c>
      <c r="W1432" s="66">
        <f t="shared" si="230"/>
        <v>0</v>
      </c>
    </row>
    <row r="1433" spans="1:52" ht="15">
      <c r="A1433" s="5" t="str">
        <f t="shared" si="222"/>
        <v/>
      </c>
      <c r="B1433" s="5" t="str">
        <f t="shared" si="223"/>
        <v/>
      </c>
      <c r="C1433" s="5">
        <v>35</v>
      </c>
      <c r="D1433" s="764"/>
      <c r="F1433" s="529"/>
      <c r="G1433" s="539">
        <f>IF('Form - Part 1'!$D$46="Yes",1,0)</f>
        <v>0</v>
      </c>
      <c r="H1433" s="527">
        <v>34</v>
      </c>
      <c r="I1433" s="561"/>
      <c r="J1433" s="562"/>
      <c r="K1433" s="567"/>
      <c r="L1433" s="564"/>
      <c r="M1433" s="563"/>
      <c r="N1433" s="568"/>
      <c r="O1433" s="570"/>
      <c r="P1433" s="671">
        <f t="shared" si="224"/>
        <v>0</v>
      </c>
      <c r="Q1433" s="63">
        <f t="shared" si="225"/>
        <v>0</v>
      </c>
      <c r="R1433" s="62">
        <f t="shared" si="226"/>
        <v>0</v>
      </c>
      <c r="S1433" s="66">
        <f t="shared" si="227"/>
        <v>0</v>
      </c>
      <c r="T1433" s="7">
        <f>($I1433='Team Results'!$L$4)+0</f>
        <v>0</v>
      </c>
      <c r="U1433" s="7">
        <f t="shared" si="228"/>
        <v>0</v>
      </c>
      <c r="V1433" s="7">
        <f t="shared" si="229"/>
        <v>0</v>
      </c>
      <c r="W1433" s="66">
        <f t="shared" si="230"/>
        <v>0</v>
      </c>
    </row>
    <row r="1434" spans="1:52" ht="15">
      <c r="A1434" s="5" t="str">
        <f t="shared" si="222"/>
        <v/>
      </c>
      <c r="B1434" s="5" t="str">
        <f t="shared" si="223"/>
        <v/>
      </c>
      <c r="C1434" s="5">
        <v>35</v>
      </c>
      <c r="D1434" s="764"/>
      <c r="F1434" s="529"/>
      <c r="G1434" s="539">
        <f>IF('Form - Part 1'!$D$46="Yes",1,0)</f>
        <v>0</v>
      </c>
      <c r="H1434" s="527">
        <v>35</v>
      </c>
      <c r="I1434" s="561"/>
      <c r="J1434" s="562"/>
      <c r="K1434" s="567"/>
      <c r="L1434" s="564"/>
      <c r="M1434" s="563"/>
      <c r="N1434" s="568"/>
      <c r="O1434" s="570"/>
      <c r="P1434" s="671">
        <f t="shared" si="224"/>
        <v>0</v>
      </c>
      <c r="Q1434" s="63">
        <f t="shared" si="225"/>
        <v>0</v>
      </c>
      <c r="R1434" s="62">
        <f t="shared" si="226"/>
        <v>0</v>
      </c>
      <c r="S1434" s="66">
        <f t="shared" si="227"/>
        <v>0</v>
      </c>
      <c r="T1434" s="7">
        <f>($I1434='Team Results'!$L$4)+0</f>
        <v>0</v>
      </c>
      <c r="U1434" s="7">
        <f t="shared" si="228"/>
        <v>0</v>
      </c>
      <c r="V1434" s="7">
        <f t="shared" si="229"/>
        <v>0</v>
      </c>
      <c r="W1434" s="66">
        <f t="shared" si="230"/>
        <v>0</v>
      </c>
    </row>
    <row r="1435" spans="1:52" ht="15">
      <c r="A1435" s="5" t="str">
        <f t="shared" si="222"/>
        <v/>
      </c>
      <c r="B1435" s="5" t="str">
        <f t="shared" si="223"/>
        <v/>
      </c>
      <c r="C1435" s="5">
        <v>35</v>
      </c>
      <c r="D1435" s="764"/>
      <c r="F1435" s="529"/>
      <c r="G1435" s="539">
        <f>IF('Form - Part 1'!$D$46="Yes",1,0)</f>
        <v>0</v>
      </c>
      <c r="H1435" s="527">
        <v>36</v>
      </c>
      <c r="I1435" s="561"/>
      <c r="J1435" s="562"/>
      <c r="K1435" s="567"/>
      <c r="L1435" s="564"/>
      <c r="M1435" s="563"/>
      <c r="N1435" s="568"/>
      <c r="O1435" s="570"/>
      <c r="P1435" s="671">
        <f t="shared" si="224"/>
        <v>0</v>
      </c>
      <c r="Q1435" s="63">
        <f t="shared" si="225"/>
        <v>0</v>
      </c>
      <c r="R1435" s="62">
        <f t="shared" si="226"/>
        <v>0</v>
      </c>
      <c r="S1435" s="66">
        <f t="shared" si="227"/>
        <v>0</v>
      </c>
      <c r="T1435" s="7">
        <f>($I1435='Team Results'!$L$4)+0</f>
        <v>0</v>
      </c>
      <c r="U1435" s="7">
        <f t="shared" si="228"/>
        <v>0</v>
      </c>
      <c r="V1435" s="7">
        <f t="shared" si="229"/>
        <v>0</v>
      </c>
      <c r="W1435" s="66">
        <f t="shared" si="230"/>
        <v>0</v>
      </c>
    </row>
    <row r="1436" spans="1:52" ht="15">
      <c r="A1436" s="5" t="str">
        <f t="shared" si="222"/>
        <v/>
      </c>
      <c r="B1436" s="5" t="str">
        <f t="shared" si="223"/>
        <v/>
      </c>
      <c r="C1436" s="5">
        <v>35</v>
      </c>
      <c r="D1436" s="764"/>
      <c r="F1436" s="529"/>
      <c r="G1436" s="539">
        <f>IF('Form - Part 1'!$D$46="Yes",1,0)</f>
        <v>0</v>
      </c>
      <c r="H1436" s="527">
        <v>37</v>
      </c>
      <c r="I1436" s="561"/>
      <c r="J1436" s="562"/>
      <c r="K1436" s="567"/>
      <c r="L1436" s="564"/>
      <c r="M1436" s="563"/>
      <c r="N1436" s="568"/>
      <c r="O1436" s="570"/>
      <c r="P1436" s="671">
        <f t="shared" si="224"/>
        <v>0</v>
      </c>
      <c r="Q1436" s="63">
        <f t="shared" si="225"/>
        <v>0</v>
      </c>
      <c r="R1436" s="62">
        <f t="shared" si="226"/>
        <v>0</v>
      </c>
      <c r="S1436" s="66">
        <f t="shared" si="227"/>
        <v>0</v>
      </c>
      <c r="T1436" s="7">
        <f>($I1436='Team Results'!$L$4)+0</f>
        <v>0</v>
      </c>
      <c r="U1436" s="7">
        <f t="shared" si="228"/>
        <v>0</v>
      </c>
      <c r="V1436" s="7">
        <f t="shared" si="229"/>
        <v>0</v>
      </c>
      <c r="W1436" s="66">
        <f t="shared" si="230"/>
        <v>0</v>
      </c>
    </row>
    <row r="1437" spans="1:52" ht="15">
      <c r="A1437" s="5" t="str">
        <f t="shared" si="222"/>
        <v/>
      </c>
      <c r="B1437" s="5" t="str">
        <f t="shared" si="223"/>
        <v/>
      </c>
      <c r="C1437" s="5">
        <v>35</v>
      </c>
      <c r="D1437" s="764"/>
      <c r="F1437" s="529"/>
      <c r="G1437" s="539">
        <f>IF('Form - Part 1'!$D$46="Yes",1,0)</f>
        <v>0</v>
      </c>
      <c r="H1437" s="527">
        <v>38</v>
      </c>
      <c r="I1437" s="561"/>
      <c r="J1437" s="562"/>
      <c r="K1437" s="567"/>
      <c r="L1437" s="564"/>
      <c r="M1437" s="563"/>
      <c r="N1437" s="568"/>
      <c r="O1437" s="570"/>
      <c r="P1437" s="671">
        <f t="shared" si="224"/>
        <v>0</v>
      </c>
      <c r="Q1437" s="63">
        <f t="shared" si="225"/>
        <v>0</v>
      </c>
      <c r="R1437" s="62">
        <f t="shared" si="226"/>
        <v>0</v>
      </c>
      <c r="S1437" s="66">
        <f t="shared" si="227"/>
        <v>0</v>
      </c>
      <c r="T1437" s="7">
        <f>($I1437='Team Results'!$L$4)+0</f>
        <v>0</v>
      </c>
      <c r="U1437" s="7">
        <f t="shared" si="228"/>
        <v>0</v>
      </c>
      <c r="V1437" s="7">
        <f t="shared" si="229"/>
        <v>0</v>
      </c>
      <c r="W1437" s="66">
        <f t="shared" si="230"/>
        <v>0</v>
      </c>
    </row>
    <row r="1438" spans="1:52" ht="15">
      <c r="A1438" s="5" t="str">
        <f t="shared" si="222"/>
        <v/>
      </c>
      <c r="B1438" s="5" t="str">
        <f t="shared" si="223"/>
        <v/>
      </c>
      <c r="C1438" s="5">
        <v>35</v>
      </c>
      <c r="D1438" s="764"/>
      <c r="F1438" s="529"/>
      <c r="G1438" s="539">
        <f>IF('Form - Part 1'!$D$46="Yes",1,0)</f>
        <v>0</v>
      </c>
      <c r="H1438" s="527">
        <v>39</v>
      </c>
      <c r="I1438" s="561"/>
      <c r="J1438" s="562"/>
      <c r="K1438" s="563"/>
      <c r="L1438" s="564"/>
      <c r="M1438" s="563"/>
      <c r="N1438" s="565"/>
      <c r="O1438" s="570"/>
      <c r="P1438" s="671">
        <f t="shared" si="224"/>
        <v>0</v>
      </c>
      <c r="Q1438" s="63">
        <f t="shared" si="225"/>
        <v>0</v>
      </c>
      <c r="R1438" s="62">
        <f t="shared" si="226"/>
        <v>0</v>
      </c>
      <c r="S1438" s="66">
        <f t="shared" si="227"/>
        <v>0</v>
      </c>
      <c r="T1438" s="7">
        <f>($I1438='Team Results'!$L$4)+0</f>
        <v>0</v>
      </c>
      <c r="U1438" s="7">
        <f t="shared" si="228"/>
        <v>0</v>
      </c>
      <c r="V1438" s="7">
        <f t="shared" si="229"/>
        <v>0</v>
      </c>
      <c r="W1438" s="66">
        <f t="shared" si="230"/>
        <v>0</v>
      </c>
    </row>
    <row r="1439" spans="1:52" s="5" customFormat="1" ht="15">
      <c r="A1439" s="5" t="str">
        <f t="shared" si="222"/>
        <v/>
      </c>
      <c r="B1439" s="5" t="str">
        <f t="shared" si="223"/>
        <v/>
      </c>
      <c r="C1439" s="5">
        <v>35</v>
      </c>
      <c r="D1439" s="765"/>
      <c r="E1439" s="536"/>
      <c r="F1439" s="529"/>
      <c r="G1439" s="539">
        <f>IF('Form - Part 1'!$D$46="Yes",1,0)</f>
        <v>0</v>
      </c>
      <c r="H1439" s="537">
        <v>40</v>
      </c>
      <c r="I1439" s="579"/>
      <c r="J1439" s="580"/>
      <c r="K1439" s="583"/>
      <c r="L1439" s="582"/>
      <c r="M1439" s="583"/>
      <c r="N1439" s="584"/>
      <c r="O1439" s="585"/>
      <c r="P1439" s="671">
        <f t="shared" si="224"/>
        <v>0</v>
      </c>
      <c r="Q1439" s="63">
        <f t="shared" si="225"/>
        <v>0</v>
      </c>
      <c r="R1439" s="62">
        <f t="shared" si="226"/>
        <v>0</v>
      </c>
      <c r="S1439" s="66">
        <f t="shared" si="227"/>
        <v>0</v>
      </c>
      <c r="T1439" s="7">
        <f>($I1439='Team Results'!$L$4)+0</f>
        <v>0</v>
      </c>
      <c r="U1439" s="7">
        <f t="shared" si="228"/>
        <v>0</v>
      </c>
      <c r="V1439" s="7">
        <f t="shared" si="229"/>
        <v>0</v>
      </c>
      <c r="W1439" s="66">
        <f t="shared" si="230"/>
        <v>0</v>
      </c>
      <c r="X1439" s="62"/>
      <c r="Y1439" s="62"/>
      <c r="Z1439" s="62"/>
      <c r="AA1439" s="62"/>
      <c r="AB1439" s="62"/>
      <c r="AC1439" s="62"/>
      <c r="AD1439" s="62"/>
      <c r="AE1439" s="62"/>
      <c r="AF1439" s="62"/>
      <c r="AG1439" s="62"/>
      <c r="AH1439" s="62"/>
      <c r="AI1439" s="62"/>
      <c r="AJ1439" s="62"/>
      <c r="AK1439" s="62"/>
      <c r="AL1439" s="62"/>
      <c r="AM1439" s="62"/>
      <c r="AN1439" s="62"/>
      <c r="AO1439" s="62"/>
      <c r="AP1439" s="62"/>
      <c r="AQ1439" s="62"/>
      <c r="AR1439" s="62"/>
      <c r="AS1439" s="62"/>
      <c r="AT1439" s="62"/>
      <c r="AU1439" s="62"/>
      <c r="AV1439" s="62"/>
      <c r="AW1439" s="62"/>
      <c r="AX1439" s="62"/>
      <c r="AY1439" s="62"/>
      <c r="AZ1439" s="62"/>
    </row>
    <row r="1440" spans="1:52" s="241" customFormat="1">
      <c r="D1440" s="298"/>
      <c r="E1440" s="299"/>
      <c r="F1440" s="300"/>
      <c r="G1440" s="300"/>
      <c r="I1440" s="242"/>
      <c r="J1440" s="242"/>
      <c r="K1440" s="242"/>
      <c r="L1440" s="242"/>
      <c r="M1440" s="242"/>
      <c r="N1440" s="242"/>
      <c r="O1440" s="243"/>
      <c r="P1440" s="671">
        <f t="shared" si="224"/>
        <v>0</v>
      </c>
      <c r="Q1440" s="63">
        <f t="shared" si="225"/>
        <v>0</v>
      </c>
      <c r="R1440" s="62">
        <f t="shared" si="226"/>
        <v>0</v>
      </c>
      <c r="S1440" s="66">
        <f t="shared" si="227"/>
        <v>0</v>
      </c>
      <c r="T1440" s="7">
        <f>($I1440='Team Results'!$L$4)+0</f>
        <v>0</v>
      </c>
      <c r="U1440" s="7">
        <f t="shared" si="228"/>
        <v>0</v>
      </c>
      <c r="V1440" s="7">
        <f t="shared" si="229"/>
        <v>0</v>
      </c>
      <c r="W1440" s="66">
        <f t="shared" si="230"/>
        <v>0</v>
      </c>
    </row>
    <row r="1441" spans="1:23" ht="15">
      <c r="A1441" s="5" t="str">
        <f>IF(ISERROR(MONTH($E$1441)),"",MONTH($E$1441))</f>
        <v/>
      </c>
      <c r="B1441" s="5" t="str">
        <f>IF(ISERROR(WEEKNUM($E$1441)),"",WEEKNUM($E$1441))</f>
        <v/>
      </c>
      <c r="C1441" s="5">
        <v>36</v>
      </c>
      <c r="D1441" s="763">
        <v>36</v>
      </c>
      <c r="E1441" s="538" t="str">
        <f>IF(ISBLANK('Form - Part 1'!B47),"",'Form - Part 1'!B47)</f>
        <v/>
      </c>
      <c r="F1441" s="539" t="str">
        <f>IF(ISBLANK('Form - Part 1'!C47),"0",'Form - Part 1'!C47)</f>
        <v>0</v>
      </c>
      <c r="G1441" s="539">
        <f>IF('Form - Part 1'!$D$47="Yes",1,0)</f>
        <v>0</v>
      </c>
      <c r="H1441" s="527">
        <v>1</v>
      </c>
      <c r="I1441" s="561"/>
      <c r="J1441" s="562"/>
      <c r="K1441" s="563"/>
      <c r="L1441" s="564"/>
      <c r="M1441" s="563"/>
      <c r="N1441" s="565"/>
      <c r="O1441" s="570"/>
      <c r="P1441" s="671">
        <f t="shared" si="224"/>
        <v>0</v>
      </c>
      <c r="Q1441" s="63">
        <f t="shared" si="225"/>
        <v>0</v>
      </c>
      <c r="R1441" s="62">
        <f t="shared" si="226"/>
        <v>0</v>
      </c>
      <c r="S1441" s="66">
        <f t="shared" si="227"/>
        <v>0</v>
      </c>
      <c r="T1441" s="7">
        <f>($I1441='Team Results'!$L$4)+0</f>
        <v>0</v>
      </c>
      <c r="U1441" s="7">
        <f t="shared" si="228"/>
        <v>0</v>
      </c>
      <c r="V1441" s="7">
        <f t="shared" si="229"/>
        <v>0</v>
      </c>
      <c r="W1441" s="66">
        <f t="shared" si="230"/>
        <v>0</v>
      </c>
    </row>
    <row r="1442" spans="1:23" ht="15">
      <c r="A1442" s="5" t="str">
        <f t="shared" ref="A1442:A1480" si="231">IF(ISERROR(MONTH($E$1441)),"",MONTH($E$1441))</f>
        <v/>
      </c>
      <c r="B1442" s="5" t="str">
        <f t="shared" ref="B1442:B1480" si="232">IF(ISERROR(WEEKNUM($E$1441)),"",WEEKNUM($E$1441))</f>
        <v/>
      </c>
      <c r="C1442" s="5">
        <v>36</v>
      </c>
      <c r="D1442" s="764"/>
      <c r="F1442" s="529"/>
      <c r="G1442" s="539">
        <f>IF('Form - Part 1'!$D$47="Yes",1,0)</f>
        <v>0</v>
      </c>
      <c r="H1442" s="527">
        <v>2</v>
      </c>
      <c r="I1442" s="561"/>
      <c r="J1442" s="562"/>
      <c r="K1442" s="567"/>
      <c r="L1442" s="564"/>
      <c r="M1442" s="563"/>
      <c r="N1442" s="568"/>
      <c r="O1442" s="570"/>
      <c r="P1442" s="671">
        <f t="shared" si="224"/>
        <v>0</v>
      </c>
      <c r="Q1442" s="63">
        <f t="shared" si="225"/>
        <v>0</v>
      </c>
      <c r="R1442" s="62">
        <f t="shared" si="226"/>
        <v>0</v>
      </c>
      <c r="S1442" s="66">
        <f t="shared" si="227"/>
        <v>0</v>
      </c>
      <c r="T1442" s="7">
        <f>($I1442='Team Results'!$L$4)+0</f>
        <v>0</v>
      </c>
      <c r="U1442" s="7">
        <f t="shared" si="228"/>
        <v>0</v>
      </c>
      <c r="V1442" s="7">
        <f t="shared" si="229"/>
        <v>0</v>
      </c>
      <c r="W1442" s="66">
        <f t="shared" si="230"/>
        <v>0</v>
      </c>
    </row>
    <row r="1443" spans="1:23" ht="15">
      <c r="A1443" s="5" t="str">
        <f t="shared" si="231"/>
        <v/>
      </c>
      <c r="B1443" s="5" t="str">
        <f t="shared" si="232"/>
        <v/>
      </c>
      <c r="C1443" s="5">
        <v>36</v>
      </c>
      <c r="D1443" s="764"/>
      <c r="F1443" s="529"/>
      <c r="G1443" s="539">
        <f>IF('Form - Part 1'!$D$47="Yes",1,0)</f>
        <v>0</v>
      </c>
      <c r="H1443" s="527">
        <v>3</v>
      </c>
      <c r="I1443" s="561"/>
      <c r="J1443" s="562"/>
      <c r="K1443" s="567"/>
      <c r="L1443" s="564"/>
      <c r="M1443" s="563"/>
      <c r="N1443" s="568"/>
      <c r="O1443" s="570"/>
      <c r="P1443" s="671">
        <f t="shared" si="224"/>
        <v>0</v>
      </c>
      <c r="Q1443" s="63">
        <f t="shared" si="225"/>
        <v>0</v>
      </c>
      <c r="R1443" s="62">
        <f t="shared" si="226"/>
        <v>0</v>
      </c>
      <c r="S1443" s="66">
        <f t="shared" si="227"/>
        <v>0</v>
      </c>
      <c r="T1443" s="7">
        <f>($I1443='Team Results'!$L$4)+0</f>
        <v>0</v>
      </c>
      <c r="U1443" s="7">
        <f t="shared" si="228"/>
        <v>0</v>
      </c>
      <c r="V1443" s="7">
        <f t="shared" si="229"/>
        <v>0</v>
      </c>
      <c r="W1443" s="66">
        <f t="shared" si="230"/>
        <v>0</v>
      </c>
    </row>
    <row r="1444" spans="1:23" ht="15">
      <c r="A1444" s="5" t="str">
        <f t="shared" si="231"/>
        <v/>
      </c>
      <c r="B1444" s="5" t="str">
        <f t="shared" si="232"/>
        <v/>
      </c>
      <c r="C1444" s="5">
        <v>36</v>
      </c>
      <c r="D1444" s="764"/>
      <c r="F1444" s="529"/>
      <c r="G1444" s="539">
        <f>IF('Form - Part 1'!$D$47="Yes",1,0)</f>
        <v>0</v>
      </c>
      <c r="H1444" s="527">
        <v>4</v>
      </c>
      <c r="I1444" s="561"/>
      <c r="J1444" s="562"/>
      <c r="K1444" s="563"/>
      <c r="L1444" s="564"/>
      <c r="M1444" s="563"/>
      <c r="N1444" s="565"/>
      <c r="O1444" s="570"/>
      <c r="P1444" s="671">
        <f t="shared" si="224"/>
        <v>0</v>
      </c>
      <c r="Q1444" s="63">
        <f t="shared" si="225"/>
        <v>0</v>
      </c>
      <c r="R1444" s="62">
        <f t="shared" si="226"/>
        <v>0</v>
      </c>
      <c r="S1444" s="66">
        <f t="shared" si="227"/>
        <v>0</v>
      </c>
      <c r="T1444" s="7">
        <f>($I1444='Team Results'!$L$4)+0</f>
        <v>0</v>
      </c>
      <c r="U1444" s="7">
        <f t="shared" si="228"/>
        <v>0</v>
      </c>
      <c r="V1444" s="7">
        <f t="shared" si="229"/>
        <v>0</v>
      </c>
      <c r="W1444" s="66">
        <f t="shared" si="230"/>
        <v>0</v>
      </c>
    </row>
    <row r="1445" spans="1:23" ht="15">
      <c r="A1445" s="5" t="str">
        <f t="shared" si="231"/>
        <v/>
      </c>
      <c r="B1445" s="5" t="str">
        <f t="shared" si="232"/>
        <v/>
      </c>
      <c r="C1445" s="5">
        <v>36</v>
      </c>
      <c r="D1445" s="764"/>
      <c r="F1445" s="529"/>
      <c r="G1445" s="539">
        <f>IF('Form - Part 1'!$D$47="Yes",1,0)</f>
        <v>0</v>
      </c>
      <c r="H1445" s="527">
        <v>5</v>
      </c>
      <c r="I1445" s="561"/>
      <c r="J1445" s="562"/>
      <c r="K1445" s="563"/>
      <c r="L1445" s="564"/>
      <c r="M1445" s="563"/>
      <c r="N1445" s="565"/>
      <c r="O1445" s="570"/>
      <c r="P1445" s="671">
        <f t="shared" si="224"/>
        <v>0</v>
      </c>
      <c r="Q1445" s="63">
        <f t="shared" si="225"/>
        <v>0</v>
      </c>
      <c r="R1445" s="62">
        <f t="shared" si="226"/>
        <v>0</v>
      </c>
      <c r="S1445" s="66">
        <f t="shared" si="227"/>
        <v>0</v>
      </c>
      <c r="T1445" s="7">
        <f>($I1445='Team Results'!$L$4)+0</f>
        <v>0</v>
      </c>
      <c r="U1445" s="7">
        <f t="shared" si="228"/>
        <v>0</v>
      </c>
      <c r="V1445" s="7">
        <f t="shared" si="229"/>
        <v>0</v>
      </c>
      <c r="W1445" s="66">
        <f t="shared" si="230"/>
        <v>0</v>
      </c>
    </row>
    <row r="1446" spans="1:23" ht="15">
      <c r="A1446" s="5" t="str">
        <f t="shared" si="231"/>
        <v/>
      </c>
      <c r="B1446" s="5" t="str">
        <f t="shared" si="232"/>
        <v/>
      </c>
      <c r="C1446" s="5">
        <v>36</v>
      </c>
      <c r="D1446" s="764"/>
      <c r="F1446" s="529"/>
      <c r="G1446" s="539">
        <f>IF('Form - Part 1'!$D$47="Yes",1,0)</f>
        <v>0</v>
      </c>
      <c r="H1446" s="527">
        <v>6</v>
      </c>
      <c r="I1446" s="561"/>
      <c r="J1446" s="562"/>
      <c r="K1446" s="563"/>
      <c r="L1446" s="564"/>
      <c r="M1446" s="563"/>
      <c r="N1446" s="565"/>
      <c r="O1446" s="570"/>
      <c r="P1446" s="671">
        <f t="shared" si="224"/>
        <v>0</v>
      </c>
      <c r="Q1446" s="63">
        <f t="shared" si="225"/>
        <v>0</v>
      </c>
      <c r="R1446" s="62">
        <f t="shared" si="226"/>
        <v>0</v>
      </c>
      <c r="S1446" s="66">
        <f t="shared" si="227"/>
        <v>0</v>
      </c>
      <c r="T1446" s="7">
        <f>($I1446='Team Results'!$L$4)+0</f>
        <v>0</v>
      </c>
      <c r="U1446" s="7">
        <f t="shared" si="228"/>
        <v>0</v>
      </c>
      <c r="V1446" s="7">
        <f t="shared" si="229"/>
        <v>0</v>
      </c>
      <c r="W1446" s="66">
        <f t="shared" si="230"/>
        <v>0</v>
      </c>
    </row>
    <row r="1447" spans="1:23" ht="15">
      <c r="A1447" s="5" t="str">
        <f t="shared" si="231"/>
        <v/>
      </c>
      <c r="B1447" s="5" t="str">
        <f t="shared" si="232"/>
        <v/>
      </c>
      <c r="C1447" s="5">
        <v>36</v>
      </c>
      <c r="D1447" s="764"/>
      <c r="F1447" s="529"/>
      <c r="G1447" s="539">
        <f>IF('Form - Part 1'!$D$47="Yes",1,0)</f>
        <v>0</v>
      </c>
      <c r="H1447" s="527">
        <v>7</v>
      </c>
      <c r="I1447" s="561"/>
      <c r="J1447" s="562"/>
      <c r="K1447" s="567"/>
      <c r="L1447" s="564"/>
      <c r="M1447" s="563"/>
      <c r="N1447" s="568"/>
      <c r="O1447" s="570"/>
      <c r="P1447" s="671">
        <f t="shared" si="224"/>
        <v>0</v>
      </c>
      <c r="Q1447" s="63">
        <f t="shared" si="225"/>
        <v>0</v>
      </c>
      <c r="R1447" s="62">
        <f t="shared" si="226"/>
        <v>0</v>
      </c>
      <c r="S1447" s="66">
        <f t="shared" si="227"/>
        <v>0</v>
      </c>
      <c r="T1447" s="7">
        <f>($I1447='Team Results'!$L$4)+0</f>
        <v>0</v>
      </c>
      <c r="U1447" s="7">
        <f t="shared" si="228"/>
        <v>0</v>
      </c>
      <c r="V1447" s="7">
        <f t="shared" si="229"/>
        <v>0</v>
      </c>
      <c r="W1447" s="66">
        <f t="shared" si="230"/>
        <v>0</v>
      </c>
    </row>
    <row r="1448" spans="1:23" ht="15">
      <c r="A1448" s="5" t="str">
        <f t="shared" si="231"/>
        <v/>
      </c>
      <c r="B1448" s="5" t="str">
        <f t="shared" si="232"/>
        <v/>
      </c>
      <c r="C1448" s="5">
        <v>36</v>
      </c>
      <c r="D1448" s="764"/>
      <c r="F1448" s="529"/>
      <c r="G1448" s="539">
        <f>IF('Form - Part 1'!$D$47="Yes",1,0)</f>
        <v>0</v>
      </c>
      <c r="H1448" s="527">
        <v>8</v>
      </c>
      <c r="I1448" s="561"/>
      <c r="J1448" s="562"/>
      <c r="K1448" s="567"/>
      <c r="L1448" s="564"/>
      <c r="M1448" s="563"/>
      <c r="N1448" s="568"/>
      <c r="O1448" s="570"/>
      <c r="P1448" s="671">
        <f t="shared" si="224"/>
        <v>0</v>
      </c>
      <c r="Q1448" s="63">
        <f t="shared" si="225"/>
        <v>0</v>
      </c>
      <c r="R1448" s="62">
        <f t="shared" si="226"/>
        <v>0</v>
      </c>
      <c r="S1448" s="66">
        <f t="shared" si="227"/>
        <v>0</v>
      </c>
      <c r="T1448" s="7">
        <f>($I1448='Team Results'!$L$4)+0</f>
        <v>0</v>
      </c>
      <c r="U1448" s="7">
        <f t="shared" si="228"/>
        <v>0</v>
      </c>
      <c r="V1448" s="7">
        <f t="shared" si="229"/>
        <v>0</v>
      </c>
      <c r="W1448" s="66">
        <f t="shared" si="230"/>
        <v>0</v>
      </c>
    </row>
    <row r="1449" spans="1:23" ht="15">
      <c r="A1449" s="5" t="str">
        <f t="shared" si="231"/>
        <v/>
      </c>
      <c r="B1449" s="5" t="str">
        <f t="shared" si="232"/>
        <v/>
      </c>
      <c r="C1449" s="5">
        <v>36</v>
      </c>
      <c r="D1449" s="764"/>
      <c r="F1449" s="529"/>
      <c r="G1449" s="539">
        <f>IF('Form - Part 1'!$D$47="Yes",1,0)</f>
        <v>0</v>
      </c>
      <c r="H1449" s="527">
        <v>9</v>
      </c>
      <c r="I1449" s="561"/>
      <c r="J1449" s="562"/>
      <c r="K1449" s="563"/>
      <c r="L1449" s="564"/>
      <c r="M1449" s="563"/>
      <c r="N1449" s="565"/>
      <c r="O1449" s="570"/>
      <c r="P1449" s="671">
        <f t="shared" si="224"/>
        <v>0</v>
      </c>
      <c r="Q1449" s="63">
        <f t="shared" si="225"/>
        <v>0</v>
      </c>
      <c r="R1449" s="62">
        <f t="shared" si="226"/>
        <v>0</v>
      </c>
      <c r="S1449" s="66">
        <f t="shared" si="227"/>
        <v>0</v>
      </c>
      <c r="T1449" s="7">
        <f>($I1449='Team Results'!$L$4)+0</f>
        <v>0</v>
      </c>
      <c r="U1449" s="7">
        <f t="shared" si="228"/>
        <v>0</v>
      </c>
      <c r="V1449" s="7">
        <f t="shared" si="229"/>
        <v>0</v>
      </c>
      <c r="W1449" s="66">
        <f t="shared" si="230"/>
        <v>0</v>
      </c>
    </row>
    <row r="1450" spans="1:23" ht="15">
      <c r="A1450" s="5" t="str">
        <f t="shared" si="231"/>
        <v/>
      </c>
      <c r="B1450" s="5" t="str">
        <f t="shared" si="232"/>
        <v/>
      </c>
      <c r="C1450" s="5">
        <v>36</v>
      </c>
      <c r="D1450" s="764"/>
      <c r="F1450" s="529"/>
      <c r="G1450" s="539">
        <f>IF('Form - Part 1'!$D$47="Yes",1,0)</f>
        <v>0</v>
      </c>
      <c r="H1450" s="527">
        <v>10</v>
      </c>
      <c r="I1450" s="561"/>
      <c r="J1450" s="562"/>
      <c r="K1450" s="567"/>
      <c r="L1450" s="564"/>
      <c r="M1450" s="563"/>
      <c r="N1450" s="568"/>
      <c r="O1450" s="570"/>
      <c r="P1450" s="671">
        <f t="shared" si="224"/>
        <v>0</v>
      </c>
      <c r="Q1450" s="63">
        <f t="shared" si="225"/>
        <v>0</v>
      </c>
      <c r="R1450" s="62">
        <f t="shared" si="226"/>
        <v>0</v>
      </c>
      <c r="S1450" s="66">
        <f t="shared" si="227"/>
        <v>0</v>
      </c>
      <c r="T1450" s="7">
        <f>($I1450='Team Results'!$L$4)+0</f>
        <v>0</v>
      </c>
      <c r="U1450" s="7">
        <f t="shared" si="228"/>
        <v>0</v>
      </c>
      <c r="V1450" s="7">
        <f t="shared" si="229"/>
        <v>0</v>
      </c>
      <c r="W1450" s="66">
        <f t="shared" si="230"/>
        <v>0</v>
      </c>
    </row>
    <row r="1451" spans="1:23" ht="15">
      <c r="A1451" s="5" t="str">
        <f t="shared" si="231"/>
        <v/>
      </c>
      <c r="B1451" s="5" t="str">
        <f t="shared" si="232"/>
        <v/>
      </c>
      <c r="C1451" s="5">
        <v>36</v>
      </c>
      <c r="D1451" s="764"/>
      <c r="F1451" s="529"/>
      <c r="G1451" s="539">
        <f>IF('Form - Part 1'!$D$47="Yes",1,0)</f>
        <v>0</v>
      </c>
      <c r="H1451" s="527">
        <v>11</v>
      </c>
      <c r="I1451" s="561"/>
      <c r="J1451" s="562"/>
      <c r="K1451" s="563"/>
      <c r="L1451" s="564"/>
      <c r="M1451" s="563"/>
      <c r="N1451" s="565"/>
      <c r="O1451" s="570"/>
      <c r="P1451" s="671">
        <f t="shared" si="224"/>
        <v>0</v>
      </c>
      <c r="Q1451" s="63">
        <f t="shared" si="225"/>
        <v>0</v>
      </c>
      <c r="R1451" s="62">
        <f t="shared" si="226"/>
        <v>0</v>
      </c>
      <c r="S1451" s="66">
        <f t="shared" si="227"/>
        <v>0</v>
      </c>
      <c r="T1451" s="7">
        <f>($I1451='Team Results'!$L$4)+0</f>
        <v>0</v>
      </c>
      <c r="U1451" s="7">
        <f t="shared" si="228"/>
        <v>0</v>
      </c>
      <c r="V1451" s="7">
        <f t="shared" si="229"/>
        <v>0</v>
      </c>
      <c r="W1451" s="66">
        <f t="shared" si="230"/>
        <v>0</v>
      </c>
    </row>
    <row r="1452" spans="1:23" ht="15">
      <c r="A1452" s="5" t="str">
        <f t="shared" si="231"/>
        <v/>
      </c>
      <c r="B1452" s="5" t="str">
        <f t="shared" si="232"/>
        <v/>
      </c>
      <c r="C1452" s="5">
        <v>36</v>
      </c>
      <c r="D1452" s="764"/>
      <c r="F1452" s="529"/>
      <c r="G1452" s="539">
        <f>IF('Form - Part 1'!$D$47="Yes",1,0)</f>
        <v>0</v>
      </c>
      <c r="H1452" s="527">
        <v>12</v>
      </c>
      <c r="I1452" s="561"/>
      <c r="J1452" s="562"/>
      <c r="K1452" s="567"/>
      <c r="L1452" s="564"/>
      <c r="M1452" s="563"/>
      <c r="N1452" s="568"/>
      <c r="O1452" s="570"/>
      <c r="P1452" s="671">
        <f t="shared" si="224"/>
        <v>0</v>
      </c>
      <c r="Q1452" s="63">
        <f t="shared" si="225"/>
        <v>0</v>
      </c>
      <c r="R1452" s="62">
        <f t="shared" si="226"/>
        <v>0</v>
      </c>
      <c r="S1452" s="66">
        <f t="shared" si="227"/>
        <v>0</v>
      </c>
      <c r="T1452" s="7">
        <f>($I1452='Team Results'!$L$4)+0</f>
        <v>0</v>
      </c>
      <c r="U1452" s="7">
        <f t="shared" si="228"/>
        <v>0</v>
      </c>
      <c r="V1452" s="7">
        <f t="shared" si="229"/>
        <v>0</v>
      </c>
      <c r="W1452" s="66">
        <f t="shared" si="230"/>
        <v>0</v>
      </c>
    </row>
    <row r="1453" spans="1:23" ht="15">
      <c r="A1453" s="5" t="str">
        <f t="shared" si="231"/>
        <v/>
      </c>
      <c r="B1453" s="5" t="str">
        <f t="shared" si="232"/>
        <v/>
      </c>
      <c r="C1453" s="5">
        <v>36</v>
      </c>
      <c r="D1453" s="764"/>
      <c r="F1453" s="529"/>
      <c r="G1453" s="539">
        <f>IF('Form - Part 1'!$D$47="Yes",1,0)</f>
        <v>0</v>
      </c>
      <c r="H1453" s="527">
        <v>13</v>
      </c>
      <c r="I1453" s="561"/>
      <c r="J1453" s="562"/>
      <c r="K1453" s="567"/>
      <c r="L1453" s="564"/>
      <c r="M1453" s="563"/>
      <c r="N1453" s="568"/>
      <c r="O1453" s="570"/>
      <c r="P1453" s="671">
        <f t="shared" si="224"/>
        <v>0</v>
      </c>
      <c r="Q1453" s="63">
        <f t="shared" si="225"/>
        <v>0</v>
      </c>
      <c r="R1453" s="62">
        <f t="shared" si="226"/>
        <v>0</v>
      </c>
      <c r="S1453" s="66">
        <f t="shared" si="227"/>
        <v>0</v>
      </c>
      <c r="T1453" s="7">
        <f>($I1453='Team Results'!$L$4)+0</f>
        <v>0</v>
      </c>
      <c r="U1453" s="7">
        <f t="shared" si="228"/>
        <v>0</v>
      </c>
      <c r="V1453" s="7">
        <f t="shared" si="229"/>
        <v>0</v>
      </c>
      <c r="W1453" s="66">
        <f t="shared" si="230"/>
        <v>0</v>
      </c>
    </row>
    <row r="1454" spans="1:23" ht="15">
      <c r="A1454" s="5" t="str">
        <f t="shared" si="231"/>
        <v/>
      </c>
      <c r="B1454" s="5" t="str">
        <f t="shared" si="232"/>
        <v/>
      </c>
      <c r="C1454" s="5">
        <v>36</v>
      </c>
      <c r="D1454" s="764"/>
      <c r="F1454" s="529"/>
      <c r="G1454" s="539">
        <f>IF('Form - Part 1'!$D$47="Yes",1,0)</f>
        <v>0</v>
      </c>
      <c r="H1454" s="527">
        <v>14</v>
      </c>
      <c r="I1454" s="561"/>
      <c r="J1454" s="562"/>
      <c r="K1454" s="563"/>
      <c r="L1454" s="564"/>
      <c r="M1454" s="563"/>
      <c r="N1454" s="565"/>
      <c r="O1454" s="570"/>
      <c r="P1454" s="671">
        <f t="shared" si="224"/>
        <v>0</v>
      </c>
      <c r="Q1454" s="63">
        <f t="shared" si="225"/>
        <v>0</v>
      </c>
      <c r="R1454" s="62">
        <f t="shared" si="226"/>
        <v>0</v>
      </c>
      <c r="S1454" s="66">
        <f t="shared" si="227"/>
        <v>0</v>
      </c>
      <c r="T1454" s="7">
        <f>($I1454='Team Results'!$L$4)+0</f>
        <v>0</v>
      </c>
      <c r="U1454" s="7">
        <f t="shared" si="228"/>
        <v>0</v>
      </c>
      <c r="V1454" s="7">
        <f t="shared" si="229"/>
        <v>0</v>
      </c>
      <c r="W1454" s="66">
        <f t="shared" si="230"/>
        <v>0</v>
      </c>
    </row>
    <row r="1455" spans="1:23" ht="15">
      <c r="A1455" s="5" t="str">
        <f t="shared" si="231"/>
        <v/>
      </c>
      <c r="B1455" s="5" t="str">
        <f t="shared" si="232"/>
        <v/>
      </c>
      <c r="C1455" s="5">
        <v>36</v>
      </c>
      <c r="D1455" s="764"/>
      <c r="F1455" s="529"/>
      <c r="G1455" s="539">
        <f>IF('Form - Part 1'!$D$47="Yes",1,0)</f>
        <v>0</v>
      </c>
      <c r="H1455" s="527">
        <v>15</v>
      </c>
      <c r="I1455" s="561"/>
      <c r="J1455" s="562"/>
      <c r="K1455" s="563"/>
      <c r="L1455" s="564"/>
      <c r="M1455" s="563"/>
      <c r="N1455" s="565"/>
      <c r="O1455" s="570"/>
      <c r="P1455" s="671">
        <f t="shared" si="224"/>
        <v>0</v>
      </c>
      <c r="Q1455" s="63">
        <f t="shared" si="225"/>
        <v>0</v>
      </c>
      <c r="R1455" s="62">
        <f t="shared" si="226"/>
        <v>0</v>
      </c>
      <c r="S1455" s="66">
        <f t="shared" si="227"/>
        <v>0</v>
      </c>
      <c r="T1455" s="7">
        <f>($I1455='Team Results'!$L$4)+0</f>
        <v>0</v>
      </c>
      <c r="U1455" s="7">
        <f t="shared" si="228"/>
        <v>0</v>
      </c>
      <c r="V1455" s="7">
        <f t="shared" si="229"/>
        <v>0</v>
      </c>
      <c r="W1455" s="66">
        <f t="shared" si="230"/>
        <v>0</v>
      </c>
    </row>
    <row r="1456" spans="1:23" ht="15">
      <c r="A1456" s="5" t="str">
        <f t="shared" si="231"/>
        <v/>
      </c>
      <c r="B1456" s="5" t="str">
        <f t="shared" si="232"/>
        <v/>
      </c>
      <c r="C1456" s="5">
        <v>36</v>
      </c>
      <c r="D1456" s="764"/>
      <c r="F1456" s="529"/>
      <c r="G1456" s="539">
        <f>IF('Form - Part 1'!$D$47="Yes",1,0)</f>
        <v>0</v>
      </c>
      <c r="H1456" s="527">
        <v>16</v>
      </c>
      <c r="I1456" s="561"/>
      <c r="J1456" s="562"/>
      <c r="K1456" s="563"/>
      <c r="L1456" s="564"/>
      <c r="M1456" s="563"/>
      <c r="N1456" s="565"/>
      <c r="O1456" s="570"/>
      <c r="P1456" s="671">
        <f t="shared" si="224"/>
        <v>0</v>
      </c>
      <c r="Q1456" s="63">
        <f t="shared" si="225"/>
        <v>0</v>
      </c>
      <c r="R1456" s="62">
        <f t="shared" si="226"/>
        <v>0</v>
      </c>
      <c r="S1456" s="66">
        <f t="shared" si="227"/>
        <v>0</v>
      </c>
      <c r="T1456" s="7">
        <f>($I1456='Team Results'!$L$4)+0</f>
        <v>0</v>
      </c>
      <c r="U1456" s="7">
        <f t="shared" si="228"/>
        <v>0</v>
      </c>
      <c r="V1456" s="7">
        <f t="shared" si="229"/>
        <v>0</v>
      </c>
      <c r="W1456" s="66">
        <f t="shared" si="230"/>
        <v>0</v>
      </c>
    </row>
    <row r="1457" spans="1:23" ht="15">
      <c r="A1457" s="5" t="str">
        <f t="shared" si="231"/>
        <v/>
      </c>
      <c r="B1457" s="5" t="str">
        <f t="shared" si="232"/>
        <v/>
      </c>
      <c r="C1457" s="5">
        <v>36</v>
      </c>
      <c r="D1457" s="764"/>
      <c r="F1457" s="529"/>
      <c r="G1457" s="539">
        <f>IF('Form - Part 1'!$D$47="Yes",1,0)</f>
        <v>0</v>
      </c>
      <c r="H1457" s="527">
        <v>17</v>
      </c>
      <c r="I1457" s="561"/>
      <c r="J1457" s="562"/>
      <c r="K1457" s="567"/>
      <c r="L1457" s="564"/>
      <c r="M1457" s="563"/>
      <c r="N1457" s="568"/>
      <c r="O1457" s="570"/>
      <c r="P1457" s="671">
        <f t="shared" si="224"/>
        <v>0</v>
      </c>
      <c r="Q1457" s="63">
        <f t="shared" si="225"/>
        <v>0</v>
      </c>
      <c r="R1457" s="62">
        <f t="shared" si="226"/>
        <v>0</v>
      </c>
      <c r="S1457" s="66">
        <f t="shared" si="227"/>
        <v>0</v>
      </c>
      <c r="T1457" s="7">
        <f>($I1457='Team Results'!$L$4)+0</f>
        <v>0</v>
      </c>
      <c r="U1457" s="7">
        <f t="shared" si="228"/>
        <v>0</v>
      </c>
      <c r="V1457" s="7">
        <f t="shared" si="229"/>
        <v>0</v>
      </c>
      <c r="W1457" s="66">
        <f t="shared" si="230"/>
        <v>0</v>
      </c>
    </row>
    <row r="1458" spans="1:23" ht="15">
      <c r="A1458" s="5" t="str">
        <f t="shared" si="231"/>
        <v/>
      </c>
      <c r="B1458" s="5" t="str">
        <f t="shared" si="232"/>
        <v/>
      </c>
      <c r="C1458" s="5">
        <v>36</v>
      </c>
      <c r="D1458" s="764"/>
      <c r="F1458" s="529"/>
      <c r="G1458" s="539">
        <f>IF('Form - Part 1'!$D$47="Yes",1,0)</f>
        <v>0</v>
      </c>
      <c r="H1458" s="527">
        <v>18</v>
      </c>
      <c r="I1458" s="561"/>
      <c r="J1458" s="562"/>
      <c r="K1458" s="567"/>
      <c r="L1458" s="564"/>
      <c r="M1458" s="563"/>
      <c r="N1458" s="568"/>
      <c r="O1458" s="570"/>
      <c r="P1458" s="671">
        <f t="shared" si="224"/>
        <v>0</v>
      </c>
      <c r="Q1458" s="63">
        <f t="shared" si="225"/>
        <v>0</v>
      </c>
      <c r="R1458" s="62">
        <f t="shared" si="226"/>
        <v>0</v>
      </c>
      <c r="S1458" s="66">
        <f t="shared" si="227"/>
        <v>0</v>
      </c>
      <c r="T1458" s="7">
        <f>($I1458='Team Results'!$L$4)+0</f>
        <v>0</v>
      </c>
      <c r="U1458" s="7">
        <f t="shared" si="228"/>
        <v>0</v>
      </c>
      <c r="V1458" s="7">
        <f t="shared" si="229"/>
        <v>0</v>
      </c>
      <c r="W1458" s="66">
        <f t="shared" si="230"/>
        <v>0</v>
      </c>
    </row>
    <row r="1459" spans="1:23" ht="15">
      <c r="A1459" s="5" t="str">
        <f t="shared" si="231"/>
        <v/>
      </c>
      <c r="B1459" s="5" t="str">
        <f t="shared" si="232"/>
        <v/>
      </c>
      <c r="C1459" s="5">
        <v>36</v>
      </c>
      <c r="D1459" s="764"/>
      <c r="F1459" s="529"/>
      <c r="G1459" s="539">
        <f>IF('Form - Part 1'!$D$47="Yes",1,0)</f>
        <v>0</v>
      </c>
      <c r="H1459" s="527">
        <v>19</v>
      </c>
      <c r="I1459" s="561"/>
      <c r="J1459" s="562"/>
      <c r="K1459" s="567"/>
      <c r="L1459" s="564"/>
      <c r="M1459" s="563"/>
      <c r="N1459" s="568"/>
      <c r="O1459" s="570"/>
      <c r="P1459" s="671">
        <f t="shared" si="224"/>
        <v>0</v>
      </c>
      <c r="Q1459" s="63">
        <f t="shared" si="225"/>
        <v>0</v>
      </c>
      <c r="R1459" s="62">
        <f t="shared" si="226"/>
        <v>0</v>
      </c>
      <c r="S1459" s="66">
        <f t="shared" si="227"/>
        <v>0</v>
      </c>
      <c r="T1459" s="7">
        <f>($I1459='Team Results'!$L$4)+0</f>
        <v>0</v>
      </c>
      <c r="U1459" s="7">
        <f t="shared" si="228"/>
        <v>0</v>
      </c>
      <c r="V1459" s="7">
        <f t="shared" si="229"/>
        <v>0</v>
      </c>
      <c r="W1459" s="66">
        <f t="shared" si="230"/>
        <v>0</v>
      </c>
    </row>
    <row r="1460" spans="1:23" ht="15">
      <c r="A1460" s="5" t="str">
        <f t="shared" si="231"/>
        <v/>
      </c>
      <c r="B1460" s="5" t="str">
        <f t="shared" si="232"/>
        <v/>
      </c>
      <c r="C1460" s="5">
        <v>36</v>
      </c>
      <c r="D1460" s="764"/>
      <c r="F1460" s="529"/>
      <c r="G1460" s="539">
        <f>IF('Form - Part 1'!$D$47="Yes",1,0)</f>
        <v>0</v>
      </c>
      <c r="H1460" s="527">
        <v>20</v>
      </c>
      <c r="I1460" s="561"/>
      <c r="J1460" s="562"/>
      <c r="K1460" s="567"/>
      <c r="L1460" s="564"/>
      <c r="M1460" s="563"/>
      <c r="N1460" s="568"/>
      <c r="O1460" s="570"/>
      <c r="P1460" s="671">
        <f t="shared" si="224"/>
        <v>0</v>
      </c>
      <c r="Q1460" s="63">
        <f t="shared" si="225"/>
        <v>0</v>
      </c>
      <c r="R1460" s="62">
        <f t="shared" si="226"/>
        <v>0</v>
      </c>
      <c r="S1460" s="66">
        <f t="shared" si="227"/>
        <v>0</v>
      </c>
      <c r="T1460" s="7">
        <f>($I1460='Team Results'!$L$4)+0</f>
        <v>0</v>
      </c>
      <c r="U1460" s="7">
        <f t="shared" si="228"/>
        <v>0</v>
      </c>
      <c r="V1460" s="7">
        <f t="shared" si="229"/>
        <v>0</v>
      </c>
      <c r="W1460" s="66">
        <f t="shared" si="230"/>
        <v>0</v>
      </c>
    </row>
    <row r="1461" spans="1:23" ht="15">
      <c r="A1461" s="5" t="str">
        <f t="shared" si="231"/>
        <v/>
      </c>
      <c r="B1461" s="5" t="str">
        <f t="shared" si="232"/>
        <v/>
      </c>
      <c r="C1461" s="5">
        <v>36</v>
      </c>
      <c r="D1461" s="764"/>
      <c r="F1461" s="529"/>
      <c r="G1461" s="539">
        <f>IF('Form - Part 1'!$D$47="Yes",1,0)</f>
        <v>0</v>
      </c>
      <c r="H1461" s="527">
        <v>21</v>
      </c>
      <c r="I1461" s="561"/>
      <c r="J1461" s="562"/>
      <c r="K1461" s="567"/>
      <c r="L1461" s="564"/>
      <c r="M1461" s="563"/>
      <c r="N1461" s="568"/>
      <c r="O1461" s="570"/>
      <c r="P1461" s="671">
        <f t="shared" si="224"/>
        <v>0</v>
      </c>
      <c r="Q1461" s="63">
        <f t="shared" si="225"/>
        <v>0</v>
      </c>
      <c r="R1461" s="62">
        <f t="shared" si="226"/>
        <v>0</v>
      </c>
      <c r="S1461" s="66">
        <f t="shared" si="227"/>
        <v>0</v>
      </c>
      <c r="T1461" s="7">
        <f>($I1461='Team Results'!$L$4)+0</f>
        <v>0</v>
      </c>
      <c r="U1461" s="7">
        <f t="shared" si="228"/>
        <v>0</v>
      </c>
      <c r="V1461" s="7">
        <f t="shared" si="229"/>
        <v>0</v>
      </c>
      <c r="W1461" s="66">
        <f t="shared" si="230"/>
        <v>0</v>
      </c>
    </row>
    <row r="1462" spans="1:23" ht="15">
      <c r="A1462" s="5" t="str">
        <f t="shared" si="231"/>
        <v/>
      </c>
      <c r="B1462" s="5" t="str">
        <f t="shared" si="232"/>
        <v/>
      </c>
      <c r="C1462" s="5">
        <v>36</v>
      </c>
      <c r="D1462" s="764"/>
      <c r="F1462" s="529"/>
      <c r="G1462" s="539">
        <f>IF('Form - Part 1'!$D$47="Yes",1,0)</f>
        <v>0</v>
      </c>
      <c r="H1462" s="527">
        <v>22</v>
      </c>
      <c r="I1462" s="561"/>
      <c r="J1462" s="562"/>
      <c r="K1462" s="567"/>
      <c r="L1462" s="564"/>
      <c r="M1462" s="563"/>
      <c r="N1462" s="568"/>
      <c r="O1462" s="570"/>
      <c r="P1462" s="671">
        <f t="shared" si="224"/>
        <v>0</v>
      </c>
      <c r="Q1462" s="63">
        <f t="shared" si="225"/>
        <v>0</v>
      </c>
      <c r="R1462" s="62">
        <f t="shared" si="226"/>
        <v>0</v>
      </c>
      <c r="S1462" s="66">
        <f t="shared" si="227"/>
        <v>0</v>
      </c>
      <c r="T1462" s="7">
        <f>($I1462='Team Results'!$L$4)+0</f>
        <v>0</v>
      </c>
      <c r="U1462" s="7">
        <f t="shared" si="228"/>
        <v>0</v>
      </c>
      <c r="V1462" s="7">
        <f t="shared" si="229"/>
        <v>0</v>
      </c>
      <c r="W1462" s="66">
        <f t="shared" si="230"/>
        <v>0</v>
      </c>
    </row>
    <row r="1463" spans="1:23" ht="15">
      <c r="A1463" s="5" t="str">
        <f t="shared" si="231"/>
        <v/>
      </c>
      <c r="B1463" s="5" t="str">
        <f t="shared" si="232"/>
        <v/>
      </c>
      <c r="C1463" s="5">
        <v>36</v>
      </c>
      <c r="D1463" s="764"/>
      <c r="F1463" s="529"/>
      <c r="G1463" s="539">
        <f>IF('Form - Part 1'!$D$47="Yes",1,0)</f>
        <v>0</v>
      </c>
      <c r="H1463" s="527">
        <v>23</v>
      </c>
      <c r="I1463" s="561"/>
      <c r="J1463" s="562"/>
      <c r="K1463" s="567"/>
      <c r="L1463" s="564"/>
      <c r="M1463" s="563"/>
      <c r="N1463" s="568"/>
      <c r="O1463" s="570"/>
      <c r="P1463" s="671">
        <f t="shared" si="224"/>
        <v>0</v>
      </c>
      <c r="Q1463" s="63">
        <f t="shared" si="225"/>
        <v>0</v>
      </c>
      <c r="R1463" s="62">
        <f t="shared" si="226"/>
        <v>0</v>
      </c>
      <c r="S1463" s="66">
        <f t="shared" si="227"/>
        <v>0</v>
      </c>
      <c r="T1463" s="7">
        <f>($I1463='Team Results'!$L$4)+0</f>
        <v>0</v>
      </c>
      <c r="U1463" s="7">
        <f t="shared" si="228"/>
        <v>0</v>
      </c>
      <c r="V1463" s="7">
        <f t="shared" si="229"/>
        <v>0</v>
      </c>
      <c r="W1463" s="66">
        <f t="shared" si="230"/>
        <v>0</v>
      </c>
    </row>
    <row r="1464" spans="1:23" ht="15">
      <c r="A1464" s="5" t="str">
        <f t="shared" si="231"/>
        <v/>
      </c>
      <c r="B1464" s="5" t="str">
        <f t="shared" si="232"/>
        <v/>
      </c>
      <c r="C1464" s="5">
        <v>36</v>
      </c>
      <c r="D1464" s="764"/>
      <c r="F1464" s="529"/>
      <c r="G1464" s="539">
        <f>IF('Form - Part 1'!$D$47="Yes",1,0)</f>
        <v>0</v>
      </c>
      <c r="H1464" s="527">
        <v>24</v>
      </c>
      <c r="I1464" s="561"/>
      <c r="J1464" s="562"/>
      <c r="K1464" s="567"/>
      <c r="L1464" s="564"/>
      <c r="M1464" s="563"/>
      <c r="N1464" s="568"/>
      <c r="O1464" s="570"/>
      <c r="P1464" s="671">
        <f t="shared" si="224"/>
        <v>0</v>
      </c>
      <c r="Q1464" s="63">
        <f t="shared" si="225"/>
        <v>0</v>
      </c>
      <c r="R1464" s="62">
        <f t="shared" si="226"/>
        <v>0</v>
      </c>
      <c r="S1464" s="66">
        <f t="shared" si="227"/>
        <v>0</v>
      </c>
      <c r="T1464" s="7">
        <f>($I1464='Team Results'!$L$4)+0</f>
        <v>0</v>
      </c>
      <c r="U1464" s="7">
        <f t="shared" si="228"/>
        <v>0</v>
      </c>
      <c r="V1464" s="7">
        <f t="shared" si="229"/>
        <v>0</v>
      </c>
      <c r="W1464" s="66">
        <f t="shared" si="230"/>
        <v>0</v>
      </c>
    </row>
    <row r="1465" spans="1:23" ht="15">
      <c r="A1465" s="5" t="str">
        <f t="shared" si="231"/>
        <v/>
      </c>
      <c r="B1465" s="5" t="str">
        <f t="shared" si="232"/>
        <v/>
      </c>
      <c r="C1465" s="5">
        <v>36</v>
      </c>
      <c r="D1465" s="764"/>
      <c r="F1465" s="529"/>
      <c r="G1465" s="539">
        <f>IF('Form - Part 1'!$D$47="Yes",1,0)</f>
        <v>0</v>
      </c>
      <c r="H1465" s="527">
        <v>25</v>
      </c>
      <c r="I1465" s="561"/>
      <c r="J1465" s="562"/>
      <c r="K1465" s="567"/>
      <c r="L1465" s="564"/>
      <c r="M1465" s="563"/>
      <c r="N1465" s="568"/>
      <c r="O1465" s="570"/>
      <c r="P1465" s="671">
        <f t="shared" si="224"/>
        <v>0</v>
      </c>
      <c r="Q1465" s="63">
        <f t="shared" si="225"/>
        <v>0</v>
      </c>
      <c r="R1465" s="62">
        <f t="shared" si="226"/>
        <v>0</v>
      </c>
      <c r="S1465" s="66">
        <f t="shared" si="227"/>
        <v>0</v>
      </c>
      <c r="T1465" s="7">
        <f>($I1465='Team Results'!$L$4)+0</f>
        <v>0</v>
      </c>
      <c r="U1465" s="7">
        <f t="shared" si="228"/>
        <v>0</v>
      </c>
      <c r="V1465" s="7">
        <f t="shared" si="229"/>
        <v>0</v>
      </c>
      <c r="W1465" s="66">
        <f t="shared" si="230"/>
        <v>0</v>
      </c>
    </row>
    <row r="1466" spans="1:23" ht="15">
      <c r="A1466" s="5" t="str">
        <f t="shared" si="231"/>
        <v/>
      </c>
      <c r="B1466" s="5" t="str">
        <f t="shared" si="232"/>
        <v/>
      </c>
      <c r="C1466" s="5">
        <v>36</v>
      </c>
      <c r="D1466" s="764"/>
      <c r="F1466" s="529"/>
      <c r="G1466" s="539">
        <f>IF('Form - Part 1'!$D$47="Yes",1,0)</f>
        <v>0</v>
      </c>
      <c r="H1466" s="527">
        <v>26</v>
      </c>
      <c r="I1466" s="561"/>
      <c r="J1466" s="562"/>
      <c r="K1466" s="563"/>
      <c r="L1466" s="564"/>
      <c r="M1466" s="563"/>
      <c r="N1466" s="565"/>
      <c r="O1466" s="570"/>
      <c r="P1466" s="671">
        <f t="shared" si="224"/>
        <v>0</v>
      </c>
      <c r="Q1466" s="63">
        <f t="shared" si="225"/>
        <v>0</v>
      </c>
      <c r="R1466" s="62">
        <f t="shared" si="226"/>
        <v>0</v>
      </c>
      <c r="S1466" s="66">
        <f t="shared" si="227"/>
        <v>0</v>
      </c>
      <c r="T1466" s="7">
        <f>($I1466='Team Results'!$L$4)+0</f>
        <v>0</v>
      </c>
      <c r="U1466" s="7">
        <f t="shared" si="228"/>
        <v>0</v>
      </c>
      <c r="V1466" s="7">
        <f t="shared" si="229"/>
        <v>0</v>
      </c>
      <c r="W1466" s="66">
        <f t="shared" si="230"/>
        <v>0</v>
      </c>
    </row>
    <row r="1467" spans="1:23" ht="15">
      <c r="A1467" s="5" t="str">
        <f t="shared" si="231"/>
        <v/>
      </c>
      <c r="B1467" s="5" t="str">
        <f t="shared" si="232"/>
        <v/>
      </c>
      <c r="C1467" s="5">
        <v>36</v>
      </c>
      <c r="D1467" s="764"/>
      <c r="F1467" s="529"/>
      <c r="G1467" s="539">
        <f>IF('Form - Part 1'!$D$47="Yes",1,0)</f>
        <v>0</v>
      </c>
      <c r="H1467" s="527">
        <v>27</v>
      </c>
      <c r="I1467" s="561"/>
      <c r="J1467" s="562"/>
      <c r="K1467" s="563"/>
      <c r="L1467" s="564"/>
      <c r="M1467" s="563"/>
      <c r="N1467" s="565"/>
      <c r="O1467" s="570"/>
      <c r="P1467" s="671">
        <f t="shared" si="224"/>
        <v>0</v>
      </c>
      <c r="Q1467" s="63">
        <f t="shared" si="225"/>
        <v>0</v>
      </c>
      <c r="R1467" s="62">
        <f t="shared" si="226"/>
        <v>0</v>
      </c>
      <c r="S1467" s="66">
        <f t="shared" si="227"/>
        <v>0</v>
      </c>
      <c r="T1467" s="7">
        <f>($I1467='Team Results'!$L$4)+0</f>
        <v>0</v>
      </c>
      <c r="U1467" s="7">
        <f t="shared" si="228"/>
        <v>0</v>
      </c>
      <c r="V1467" s="7">
        <f t="shared" si="229"/>
        <v>0</v>
      </c>
      <c r="W1467" s="66">
        <f t="shared" si="230"/>
        <v>0</v>
      </c>
    </row>
    <row r="1468" spans="1:23" ht="15">
      <c r="A1468" s="5" t="str">
        <f t="shared" si="231"/>
        <v/>
      </c>
      <c r="B1468" s="5" t="str">
        <f t="shared" si="232"/>
        <v/>
      </c>
      <c r="C1468" s="5">
        <v>36</v>
      </c>
      <c r="D1468" s="764"/>
      <c r="F1468" s="529"/>
      <c r="G1468" s="539">
        <f>IF('Form - Part 1'!$D$47="Yes",1,0)</f>
        <v>0</v>
      </c>
      <c r="H1468" s="527">
        <v>28</v>
      </c>
      <c r="I1468" s="561"/>
      <c r="J1468" s="562"/>
      <c r="K1468" s="563"/>
      <c r="L1468" s="564"/>
      <c r="M1468" s="563"/>
      <c r="N1468" s="565"/>
      <c r="O1468" s="570"/>
      <c r="P1468" s="671">
        <f t="shared" si="224"/>
        <v>0</v>
      </c>
      <c r="Q1468" s="63">
        <f t="shared" si="225"/>
        <v>0</v>
      </c>
      <c r="R1468" s="62">
        <f t="shared" si="226"/>
        <v>0</v>
      </c>
      <c r="S1468" s="66">
        <f t="shared" si="227"/>
        <v>0</v>
      </c>
      <c r="T1468" s="7">
        <f>($I1468='Team Results'!$L$4)+0</f>
        <v>0</v>
      </c>
      <c r="U1468" s="7">
        <f t="shared" si="228"/>
        <v>0</v>
      </c>
      <c r="V1468" s="7">
        <f t="shared" si="229"/>
        <v>0</v>
      </c>
      <c r="W1468" s="66">
        <f t="shared" si="230"/>
        <v>0</v>
      </c>
    </row>
    <row r="1469" spans="1:23" ht="15">
      <c r="A1469" s="5" t="str">
        <f t="shared" si="231"/>
        <v/>
      </c>
      <c r="B1469" s="5" t="str">
        <f t="shared" si="232"/>
        <v/>
      </c>
      <c r="C1469" s="5">
        <v>36</v>
      </c>
      <c r="D1469" s="764"/>
      <c r="F1469" s="529"/>
      <c r="G1469" s="539">
        <f>IF('Form - Part 1'!$D$47="Yes",1,0)</f>
        <v>0</v>
      </c>
      <c r="H1469" s="527">
        <v>29</v>
      </c>
      <c r="I1469" s="561"/>
      <c r="J1469" s="562"/>
      <c r="K1469" s="563"/>
      <c r="L1469" s="564"/>
      <c r="M1469" s="563"/>
      <c r="N1469" s="565"/>
      <c r="O1469" s="570"/>
      <c r="P1469" s="671">
        <f t="shared" si="224"/>
        <v>0</v>
      </c>
      <c r="Q1469" s="63">
        <f t="shared" si="225"/>
        <v>0</v>
      </c>
      <c r="R1469" s="62">
        <f t="shared" si="226"/>
        <v>0</v>
      </c>
      <c r="S1469" s="66">
        <f t="shared" si="227"/>
        <v>0</v>
      </c>
      <c r="T1469" s="7">
        <f>($I1469='Team Results'!$L$4)+0</f>
        <v>0</v>
      </c>
      <c r="U1469" s="7">
        <f t="shared" si="228"/>
        <v>0</v>
      </c>
      <c r="V1469" s="7">
        <f t="shared" si="229"/>
        <v>0</v>
      </c>
      <c r="W1469" s="66">
        <f t="shared" si="230"/>
        <v>0</v>
      </c>
    </row>
    <row r="1470" spans="1:23" ht="15">
      <c r="A1470" s="5" t="str">
        <f t="shared" si="231"/>
        <v/>
      </c>
      <c r="B1470" s="5" t="str">
        <f t="shared" si="232"/>
        <v/>
      </c>
      <c r="C1470" s="5">
        <v>36</v>
      </c>
      <c r="D1470" s="764"/>
      <c r="F1470" s="529"/>
      <c r="G1470" s="539">
        <f>IF('Form - Part 1'!$D$47="Yes",1,0)</f>
        <v>0</v>
      </c>
      <c r="H1470" s="527">
        <v>30</v>
      </c>
      <c r="I1470" s="561"/>
      <c r="J1470" s="562"/>
      <c r="K1470" s="567"/>
      <c r="L1470" s="564"/>
      <c r="M1470" s="563"/>
      <c r="N1470" s="568"/>
      <c r="O1470" s="570"/>
      <c r="P1470" s="671">
        <f t="shared" si="224"/>
        <v>0</v>
      </c>
      <c r="Q1470" s="63">
        <f t="shared" si="225"/>
        <v>0</v>
      </c>
      <c r="R1470" s="62">
        <f t="shared" si="226"/>
        <v>0</v>
      </c>
      <c r="S1470" s="66">
        <f t="shared" si="227"/>
        <v>0</v>
      </c>
      <c r="T1470" s="7">
        <f>($I1470='Team Results'!$L$4)+0</f>
        <v>0</v>
      </c>
      <c r="U1470" s="7">
        <f t="shared" si="228"/>
        <v>0</v>
      </c>
      <c r="V1470" s="7">
        <f t="shared" si="229"/>
        <v>0</v>
      </c>
      <c r="W1470" s="66">
        <f t="shared" si="230"/>
        <v>0</v>
      </c>
    </row>
    <row r="1471" spans="1:23" ht="15">
      <c r="A1471" s="5" t="str">
        <f t="shared" si="231"/>
        <v/>
      </c>
      <c r="B1471" s="5" t="str">
        <f t="shared" si="232"/>
        <v/>
      </c>
      <c r="C1471" s="5">
        <v>36</v>
      </c>
      <c r="D1471" s="764"/>
      <c r="F1471" s="529"/>
      <c r="G1471" s="539">
        <f>IF('Form - Part 1'!$D$47="Yes",1,0)</f>
        <v>0</v>
      </c>
      <c r="H1471" s="527">
        <v>31</v>
      </c>
      <c r="I1471" s="561"/>
      <c r="J1471" s="562"/>
      <c r="K1471" s="567"/>
      <c r="L1471" s="564"/>
      <c r="M1471" s="563"/>
      <c r="N1471" s="568"/>
      <c r="O1471" s="570"/>
      <c r="P1471" s="671">
        <f t="shared" si="224"/>
        <v>0</v>
      </c>
      <c r="Q1471" s="63">
        <f t="shared" si="225"/>
        <v>0</v>
      </c>
      <c r="R1471" s="62">
        <f t="shared" si="226"/>
        <v>0</v>
      </c>
      <c r="S1471" s="66">
        <f t="shared" si="227"/>
        <v>0</v>
      </c>
      <c r="T1471" s="7">
        <f>($I1471='Team Results'!$L$4)+0</f>
        <v>0</v>
      </c>
      <c r="U1471" s="7">
        <f t="shared" si="228"/>
        <v>0</v>
      </c>
      <c r="V1471" s="7">
        <f t="shared" si="229"/>
        <v>0</v>
      </c>
      <c r="W1471" s="66">
        <f t="shared" si="230"/>
        <v>0</v>
      </c>
    </row>
    <row r="1472" spans="1:23" ht="15">
      <c r="A1472" s="5" t="str">
        <f t="shared" si="231"/>
        <v/>
      </c>
      <c r="B1472" s="5" t="str">
        <f t="shared" si="232"/>
        <v/>
      </c>
      <c r="C1472" s="5">
        <v>36</v>
      </c>
      <c r="D1472" s="764"/>
      <c r="F1472" s="529"/>
      <c r="G1472" s="539">
        <f>IF('Form - Part 1'!$D$47="Yes",1,0)</f>
        <v>0</v>
      </c>
      <c r="H1472" s="527">
        <v>32</v>
      </c>
      <c r="I1472" s="561"/>
      <c r="J1472" s="562"/>
      <c r="K1472" s="567"/>
      <c r="L1472" s="564"/>
      <c r="M1472" s="563"/>
      <c r="N1472" s="568"/>
      <c r="O1472" s="570"/>
      <c r="P1472" s="671">
        <f t="shared" si="224"/>
        <v>0</v>
      </c>
      <c r="Q1472" s="63">
        <f t="shared" si="225"/>
        <v>0</v>
      </c>
      <c r="R1472" s="62">
        <f t="shared" si="226"/>
        <v>0</v>
      </c>
      <c r="S1472" s="66">
        <f t="shared" si="227"/>
        <v>0</v>
      </c>
      <c r="T1472" s="7">
        <f>($I1472='Team Results'!$L$4)+0</f>
        <v>0</v>
      </c>
      <c r="U1472" s="7">
        <f t="shared" si="228"/>
        <v>0</v>
      </c>
      <c r="V1472" s="7">
        <f t="shared" si="229"/>
        <v>0</v>
      </c>
      <c r="W1472" s="66">
        <f t="shared" si="230"/>
        <v>0</v>
      </c>
    </row>
    <row r="1473" spans="1:52" ht="15">
      <c r="A1473" s="5" t="str">
        <f t="shared" si="231"/>
        <v/>
      </c>
      <c r="B1473" s="5" t="str">
        <f t="shared" si="232"/>
        <v/>
      </c>
      <c r="C1473" s="5">
        <v>36</v>
      </c>
      <c r="D1473" s="764"/>
      <c r="F1473" s="529"/>
      <c r="G1473" s="539">
        <f>IF('Form - Part 1'!$D$47="Yes",1,0)</f>
        <v>0</v>
      </c>
      <c r="H1473" s="527">
        <v>33</v>
      </c>
      <c r="I1473" s="561"/>
      <c r="J1473" s="562"/>
      <c r="K1473" s="567"/>
      <c r="L1473" s="564"/>
      <c r="M1473" s="563"/>
      <c r="N1473" s="568"/>
      <c r="O1473" s="570"/>
      <c r="P1473" s="671">
        <f t="shared" si="224"/>
        <v>0</v>
      </c>
      <c r="Q1473" s="63">
        <f t="shared" si="225"/>
        <v>0</v>
      </c>
      <c r="R1473" s="62">
        <f t="shared" si="226"/>
        <v>0</v>
      </c>
      <c r="S1473" s="66">
        <f t="shared" si="227"/>
        <v>0</v>
      </c>
      <c r="T1473" s="7">
        <f>($I1473='Team Results'!$L$4)+0</f>
        <v>0</v>
      </c>
      <c r="U1473" s="7">
        <f t="shared" si="228"/>
        <v>0</v>
      </c>
      <c r="V1473" s="7">
        <f t="shared" si="229"/>
        <v>0</v>
      </c>
      <c r="W1473" s="66">
        <f t="shared" si="230"/>
        <v>0</v>
      </c>
    </row>
    <row r="1474" spans="1:52" ht="15">
      <c r="A1474" s="5" t="str">
        <f t="shared" si="231"/>
        <v/>
      </c>
      <c r="B1474" s="5" t="str">
        <f t="shared" si="232"/>
        <v/>
      </c>
      <c r="C1474" s="5">
        <v>36</v>
      </c>
      <c r="D1474" s="764"/>
      <c r="F1474" s="529"/>
      <c r="G1474" s="539">
        <f>IF('Form - Part 1'!$D$47="Yes",1,0)</f>
        <v>0</v>
      </c>
      <c r="H1474" s="527">
        <v>34</v>
      </c>
      <c r="I1474" s="561"/>
      <c r="J1474" s="562"/>
      <c r="K1474" s="567"/>
      <c r="L1474" s="564"/>
      <c r="M1474" s="563"/>
      <c r="N1474" s="568"/>
      <c r="O1474" s="570"/>
      <c r="P1474" s="671">
        <f t="shared" si="224"/>
        <v>0</v>
      </c>
      <c r="Q1474" s="63">
        <f t="shared" si="225"/>
        <v>0</v>
      </c>
      <c r="R1474" s="62">
        <f t="shared" si="226"/>
        <v>0</v>
      </c>
      <c r="S1474" s="66">
        <f t="shared" si="227"/>
        <v>0</v>
      </c>
      <c r="T1474" s="7">
        <f>($I1474='Team Results'!$L$4)+0</f>
        <v>0</v>
      </c>
      <c r="U1474" s="7">
        <f t="shared" si="228"/>
        <v>0</v>
      </c>
      <c r="V1474" s="7">
        <f t="shared" si="229"/>
        <v>0</v>
      </c>
      <c r="W1474" s="66">
        <f t="shared" si="230"/>
        <v>0</v>
      </c>
    </row>
    <row r="1475" spans="1:52" ht="15">
      <c r="A1475" s="5" t="str">
        <f t="shared" si="231"/>
        <v/>
      </c>
      <c r="B1475" s="5" t="str">
        <f t="shared" si="232"/>
        <v/>
      </c>
      <c r="C1475" s="5">
        <v>36</v>
      </c>
      <c r="D1475" s="764"/>
      <c r="F1475" s="529"/>
      <c r="G1475" s="539">
        <f>IF('Form - Part 1'!$D$47="Yes",1,0)</f>
        <v>0</v>
      </c>
      <c r="H1475" s="527">
        <v>35</v>
      </c>
      <c r="I1475" s="561"/>
      <c r="J1475" s="562"/>
      <c r="K1475" s="567"/>
      <c r="L1475" s="564"/>
      <c r="M1475" s="563"/>
      <c r="N1475" s="568"/>
      <c r="O1475" s="570"/>
      <c r="P1475" s="671">
        <f t="shared" si="224"/>
        <v>0</v>
      </c>
      <c r="Q1475" s="63">
        <f t="shared" si="225"/>
        <v>0</v>
      </c>
      <c r="R1475" s="62">
        <f t="shared" si="226"/>
        <v>0</v>
      </c>
      <c r="S1475" s="66">
        <f t="shared" si="227"/>
        <v>0</v>
      </c>
      <c r="T1475" s="7">
        <f>($I1475='Team Results'!$L$4)+0</f>
        <v>0</v>
      </c>
      <c r="U1475" s="7">
        <f t="shared" si="228"/>
        <v>0</v>
      </c>
      <c r="V1475" s="7">
        <f t="shared" si="229"/>
        <v>0</v>
      </c>
      <c r="W1475" s="66">
        <f t="shared" si="230"/>
        <v>0</v>
      </c>
    </row>
    <row r="1476" spans="1:52" ht="15">
      <c r="A1476" s="5" t="str">
        <f t="shared" si="231"/>
        <v/>
      </c>
      <c r="B1476" s="5" t="str">
        <f t="shared" si="232"/>
        <v/>
      </c>
      <c r="C1476" s="5">
        <v>36</v>
      </c>
      <c r="D1476" s="764"/>
      <c r="F1476" s="529"/>
      <c r="G1476" s="539">
        <f>IF('Form - Part 1'!$D$47="Yes",1,0)</f>
        <v>0</v>
      </c>
      <c r="H1476" s="527">
        <v>36</v>
      </c>
      <c r="I1476" s="561"/>
      <c r="J1476" s="562"/>
      <c r="K1476" s="567"/>
      <c r="L1476" s="564"/>
      <c r="M1476" s="563"/>
      <c r="N1476" s="568"/>
      <c r="O1476" s="570"/>
      <c r="P1476" s="671">
        <f t="shared" si="224"/>
        <v>0</v>
      </c>
      <c r="Q1476" s="63">
        <f t="shared" si="225"/>
        <v>0</v>
      </c>
      <c r="R1476" s="62">
        <f t="shared" si="226"/>
        <v>0</v>
      </c>
      <c r="S1476" s="66">
        <f t="shared" si="227"/>
        <v>0</v>
      </c>
      <c r="T1476" s="7">
        <f>($I1476='Team Results'!$L$4)+0</f>
        <v>0</v>
      </c>
      <c r="U1476" s="7">
        <f t="shared" si="228"/>
        <v>0</v>
      </c>
      <c r="V1476" s="7">
        <f t="shared" si="229"/>
        <v>0</v>
      </c>
      <c r="W1476" s="66">
        <f t="shared" si="230"/>
        <v>0</v>
      </c>
    </row>
    <row r="1477" spans="1:52" ht="15">
      <c r="A1477" s="5" t="str">
        <f t="shared" si="231"/>
        <v/>
      </c>
      <c r="B1477" s="5" t="str">
        <f t="shared" si="232"/>
        <v/>
      </c>
      <c r="C1477" s="5">
        <v>36</v>
      </c>
      <c r="D1477" s="764"/>
      <c r="F1477" s="529"/>
      <c r="G1477" s="539">
        <f>IF('Form - Part 1'!$D$47="Yes",1,0)</f>
        <v>0</v>
      </c>
      <c r="H1477" s="527">
        <v>37</v>
      </c>
      <c r="I1477" s="561"/>
      <c r="J1477" s="562"/>
      <c r="K1477" s="567"/>
      <c r="L1477" s="564"/>
      <c r="M1477" s="563"/>
      <c r="N1477" s="568"/>
      <c r="O1477" s="570"/>
      <c r="P1477" s="671">
        <f t="shared" si="224"/>
        <v>0</v>
      </c>
      <c r="Q1477" s="63">
        <f t="shared" si="225"/>
        <v>0</v>
      </c>
      <c r="R1477" s="62">
        <f t="shared" si="226"/>
        <v>0</v>
      </c>
      <c r="S1477" s="66">
        <f t="shared" si="227"/>
        <v>0</v>
      </c>
      <c r="T1477" s="7">
        <f>($I1477='Team Results'!$L$4)+0</f>
        <v>0</v>
      </c>
      <c r="U1477" s="7">
        <f t="shared" si="228"/>
        <v>0</v>
      </c>
      <c r="V1477" s="7">
        <f t="shared" si="229"/>
        <v>0</v>
      </c>
      <c r="W1477" s="66">
        <f t="shared" si="230"/>
        <v>0</v>
      </c>
    </row>
    <row r="1478" spans="1:52" ht="15">
      <c r="A1478" s="5" t="str">
        <f t="shared" si="231"/>
        <v/>
      </c>
      <c r="B1478" s="5" t="str">
        <f t="shared" si="232"/>
        <v/>
      </c>
      <c r="C1478" s="5">
        <v>36</v>
      </c>
      <c r="D1478" s="764"/>
      <c r="F1478" s="529"/>
      <c r="G1478" s="539">
        <f>IF('Form - Part 1'!$D$47="Yes",1,0)</f>
        <v>0</v>
      </c>
      <c r="H1478" s="527">
        <v>38</v>
      </c>
      <c r="I1478" s="561"/>
      <c r="J1478" s="562"/>
      <c r="K1478" s="567"/>
      <c r="L1478" s="564"/>
      <c r="M1478" s="563"/>
      <c r="N1478" s="568"/>
      <c r="O1478" s="570"/>
      <c r="P1478" s="671">
        <f t="shared" si="224"/>
        <v>0</v>
      </c>
      <c r="Q1478" s="63">
        <f t="shared" si="225"/>
        <v>0</v>
      </c>
      <c r="R1478" s="62">
        <f t="shared" si="226"/>
        <v>0</v>
      </c>
      <c r="S1478" s="66">
        <f t="shared" si="227"/>
        <v>0</v>
      </c>
      <c r="T1478" s="7">
        <f>($I1478='Team Results'!$L$4)+0</f>
        <v>0</v>
      </c>
      <c r="U1478" s="7">
        <f t="shared" si="228"/>
        <v>0</v>
      </c>
      <c r="V1478" s="7">
        <f t="shared" si="229"/>
        <v>0</v>
      </c>
      <c r="W1478" s="66">
        <f t="shared" si="230"/>
        <v>0</v>
      </c>
    </row>
    <row r="1479" spans="1:52" ht="15">
      <c r="A1479" s="5" t="str">
        <f t="shared" si="231"/>
        <v/>
      </c>
      <c r="B1479" s="5" t="str">
        <f t="shared" si="232"/>
        <v/>
      </c>
      <c r="C1479" s="5">
        <v>36</v>
      </c>
      <c r="D1479" s="764"/>
      <c r="F1479" s="529"/>
      <c r="G1479" s="539">
        <f>IF('Form - Part 1'!$D$47="Yes",1,0)</f>
        <v>0</v>
      </c>
      <c r="H1479" s="527">
        <v>39</v>
      </c>
      <c r="I1479" s="561"/>
      <c r="J1479" s="562"/>
      <c r="K1479" s="563"/>
      <c r="L1479" s="564"/>
      <c r="M1479" s="563"/>
      <c r="N1479" s="565"/>
      <c r="O1479" s="570"/>
      <c r="P1479" s="671">
        <f t="shared" ref="P1479:P1542" si="233">COUNTA(J1479:N1479)</f>
        <v>0</v>
      </c>
      <c r="Q1479" s="63">
        <f t="shared" ref="Q1479:Q1542" si="234">COUNTIF(J1479:N1479,"Yes")</f>
        <v>0</v>
      </c>
      <c r="R1479" s="62">
        <f t="shared" ref="R1479:R1542" si="235">IF(Q1479 =5, 1,0)</f>
        <v>0</v>
      </c>
      <c r="S1479" s="66">
        <f t="shared" ref="S1479:S1542" si="236">IF(G1479+P1479&gt;1,1,0)</f>
        <v>0</v>
      </c>
      <c r="T1479" s="7">
        <f>($I1479='Team Results'!$L$4)+0</f>
        <v>0</v>
      </c>
      <c r="U1479" s="7">
        <f t="shared" ref="U1479:U1542" si="237">IF(T1479=1,Q1479,0)</f>
        <v>0</v>
      </c>
      <c r="V1479" s="7">
        <f t="shared" ref="V1479:V1542" si="238">IF(T1479=1,R1479,0)</f>
        <v>0</v>
      </c>
      <c r="W1479" s="66">
        <f t="shared" ref="W1479:W1542" si="239">IF(T1479=1,S1479,0)</f>
        <v>0</v>
      </c>
    </row>
    <row r="1480" spans="1:52" s="5" customFormat="1" ht="15">
      <c r="A1480" s="5" t="str">
        <f t="shared" si="231"/>
        <v/>
      </c>
      <c r="B1480" s="5" t="str">
        <f t="shared" si="232"/>
        <v/>
      </c>
      <c r="C1480" s="5">
        <v>36</v>
      </c>
      <c r="D1480" s="765"/>
      <c r="E1480" s="536"/>
      <c r="F1480" s="529"/>
      <c r="G1480" s="539">
        <f>IF('Form - Part 1'!$D$47="Yes",1,0)</f>
        <v>0</v>
      </c>
      <c r="H1480" s="537">
        <v>40</v>
      </c>
      <c r="I1480" s="579"/>
      <c r="J1480" s="580"/>
      <c r="K1480" s="583"/>
      <c r="L1480" s="582"/>
      <c r="M1480" s="583"/>
      <c r="N1480" s="584"/>
      <c r="O1480" s="585"/>
      <c r="P1480" s="671">
        <f t="shared" si="233"/>
        <v>0</v>
      </c>
      <c r="Q1480" s="63">
        <f t="shared" si="234"/>
        <v>0</v>
      </c>
      <c r="R1480" s="62">
        <f t="shared" si="235"/>
        <v>0</v>
      </c>
      <c r="S1480" s="66">
        <f t="shared" si="236"/>
        <v>0</v>
      </c>
      <c r="T1480" s="7">
        <f>($I1480='Team Results'!$L$4)+0</f>
        <v>0</v>
      </c>
      <c r="U1480" s="7">
        <f t="shared" si="237"/>
        <v>0</v>
      </c>
      <c r="V1480" s="7">
        <f t="shared" si="238"/>
        <v>0</v>
      </c>
      <c r="W1480" s="66">
        <f t="shared" si="239"/>
        <v>0</v>
      </c>
      <c r="X1480" s="62"/>
      <c r="Y1480" s="62"/>
      <c r="Z1480" s="62"/>
      <c r="AA1480" s="62"/>
      <c r="AB1480" s="62"/>
      <c r="AC1480" s="62"/>
      <c r="AD1480" s="62"/>
      <c r="AE1480" s="62"/>
      <c r="AF1480" s="62"/>
      <c r="AG1480" s="62"/>
      <c r="AH1480" s="62"/>
      <c r="AI1480" s="62"/>
      <c r="AJ1480" s="62"/>
      <c r="AK1480" s="62"/>
      <c r="AL1480" s="62"/>
      <c r="AM1480" s="62"/>
      <c r="AN1480" s="62"/>
      <c r="AO1480" s="62"/>
      <c r="AP1480" s="62"/>
      <c r="AQ1480" s="62"/>
      <c r="AR1480" s="62"/>
      <c r="AS1480" s="62"/>
      <c r="AT1480" s="62"/>
      <c r="AU1480" s="62"/>
      <c r="AV1480" s="62"/>
      <c r="AW1480" s="62"/>
      <c r="AX1480" s="62"/>
      <c r="AY1480" s="62"/>
      <c r="AZ1480" s="62"/>
    </row>
    <row r="1481" spans="1:52" s="241" customFormat="1">
      <c r="D1481" s="298"/>
      <c r="E1481" s="299"/>
      <c r="F1481" s="300"/>
      <c r="G1481" s="300"/>
      <c r="I1481" s="242"/>
      <c r="J1481" s="242"/>
      <c r="K1481" s="242"/>
      <c r="L1481" s="242"/>
      <c r="M1481" s="242"/>
      <c r="N1481" s="242"/>
      <c r="O1481" s="243"/>
      <c r="P1481" s="671">
        <f t="shared" si="233"/>
        <v>0</v>
      </c>
      <c r="Q1481" s="63">
        <f t="shared" si="234"/>
        <v>0</v>
      </c>
      <c r="R1481" s="62">
        <f t="shared" si="235"/>
        <v>0</v>
      </c>
      <c r="S1481" s="66">
        <f t="shared" si="236"/>
        <v>0</v>
      </c>
      <c r="T1481" s="7">
        <f>($I1481='Team Results'!$L$4)+0</f>
        <v>0</v>
      </c>
      <c r="U1481" s="7">
        <f t="shared" si="237"/>
        <v>0</v>
      </c>
      <c r="V1481" s="7">
        <f t="shared" si="238"/>
        <v>0</v>
      </c>
      <c r="W1481" s="66">
        <f t="shared" si="239"/>
        <v>0</v>
      </c>
    </row>
    <row r="1482" spans="1:52" ht="15">
      <c r="A1482" s="5" t="str">
        <f>IF(ISERROR(MONTH($E$1482)),"",MONTH($E$1482))</f>
        <v/>
      </c>
      <c r="B1482" s="5" t="str">
        <f>IF(ISERROR(WEEKNUM($E$1482)),"",WEEKNUM($E$1482))</f>
        <v/>
      </c>
      <c r="C1482" s="5">
        <v>37</v>
      </c>
      <c r="D1482" s="763">
        <v>37</v>
      </c>
      <c r="E1482" s="538" t="str">
        <f>IF(ISBLANK('Form - Part 1'!B48),"",'Form - Part 1'!B48)</f>
        <v/>
      </c>
      <c r="F1482" s="539" t="str">
        <f>IF(ISBLANK('Form - Part 1'!C48),"0",'Form - Part 1'!C48)</f>
        <v>0</v>
      </c>
      <c r="G1482" s="539">
        <f>IF('Form - Part 1'!$D$48="Yes",1,0)</f>
        <v>0</v>
      </c>
      <c r="H1482" s="527">
        <v>1</v>
      </c>
      <c r="I1482" s="561"/>
      <c r="J1482" s="562"/>
      <c r="K1482" s="563"/>
      <c r="L1482" s="564"/>
      <c r="M1482" s="563"/>
      <c r="N1482" s="565"/>
      <c r="O1482" s="570"/>
      <c r="P1482" s="671">
        <f t="shared" si="233"/>
        <v>0</v>
      </c>
      <c r="Q1482" s="63">
        <f t="shared" si="234"/>
        <v>0</v>
      </c>
      <c r="R1482" s="62">
        <f t="shared" si="235"/>
        <v>0</v>
      </c>
      <c r="S1482" s="66">
        <f t="shared" si="236"/>
        <v>0</v>
      </c>
      <c r="T1482" s="7">
        <f>($I1482='Team Results'!$L$4)+0</f>
        <v>0</v>
      </c>
      <c r="U1482" s="7">
        <f t="shared" si="237"/>
        <v>0</v>
      </c>
      <c r="V1482" s="7">
        <f t="shared" si="238"/>
        <v>0</v>
      </c>
      <c r="W1482" s="66">
        <f t="shared" si="239"/>
        <v>0</v>
      </c>
    </row>
    <row r="1483" spans="1:52" ht="15">
      <c r="A1483" s="5" t="str">
        <f t="shared" ref="A1483:A1521" si="240">IF(ISERROR(MONTH($E$1482)),"",MONTH($E$1482))</f>
        <v/>
      </c>
      <c r="B1483" s="5" t="str">
        <f t="shared" ref="B1483:B1521" si="241">IF(ISERROR(WEEKNUM($E$1482)),"",WEEKNUM($E$1482))</f>
        <v/>
      </c>
      <c r="C1483" s="5">
        <v>37</v>
      </c>
      <c r="D1483" s="764"/>
      <c r="F1483" s="529"/>
      <c r="G1483" s="539">
        <f>IF('Form - Part 1'!$D$48="Yes",1,0)</f>
        <v>0</v>
      </c>
      <c r="H1483" s="527">
        <v>2</v>
      </c>
      <c r="I1483" s="561"/>
      <c r="J1483" s="562"/>
      <c r="K1483" s="567"/>
      <c r="L1483" s="564"/>
      <c r="M1483" s="563"/>
      <c r="N1483" s="568"/>
      <c r="O1483" s="570"/>
      <c r="P1483" s="671">
        <f t="shared" si="233"/>
        <v>0</v>
      </c>
      <c r="Q1483" s="63">
        <f t="shared" si="234"/>
        <v>0</v>
      </c>
      <c r="R1483" s="62">
        <f t="shared" si="235"/>
        <v>0</v>
      </c>
      <c r="S1483" s="66">
        <f t="shared" si="236"/>
        <v>0</v>
      </c>
      <c r="T1483" s="7">
        <f>($I1483='Team Results'!$L$4)+0</f>
        <v>0</v>
      </c>
      <c r="U1483" s="7">
        <f t="shared" si="237"/>
        <v>0</v>
      </c>
      <c r="V1483" s="7">
        <f t="shared" si="238"/>
        <v>0</v>
      </c>
      <c r="W1483" s="66">
        <f t="shared" si="239"/>
        <v>0</v>
      </c>
    </row>
    <row r="1484" spans="1:52" ht="15">
      <c r="A1484" s="5" t="str">
        <f t="shared" si="240"/>
        <v/>
      </c>
      <c r="B1484" s="5" t="str">
        <f t="shared" si="241"/>
        <v/>
      </c>
      <c r="C1484" s="5">
        <v>37</v>
      </c>
      <c r="D1484" s="764"/>
      <c r="F1484" s="529"/>
      <c r="G1484" s="539">
        <f>IF('Form - Part 1'!$D$48="Yes",1,0)</f>
        <v>0</v>
      </c>
      <c r="H1484" s="527">
        <v>3</v>
      </c>
      <c r="I1484" s="561"/>
      <c r="J1484" s="562"/>
      <c r="K1484" s="567"/>
      <c r="L1484" s="564"/>
      <c r="M1484" s="563"/>
      <c r="N1484" s="568"/>
      <c r="O1484" s="570"/>
      <c r="P1484" s="671">
        <f t="shared" si="233"/>
        <v>0</v>
      </c>
      <c r="Q1484" s="63">
        <f t="shared" si="234"/>
        <v>0</v>
      </c>
      <c r="R1484" s="62">
        <f t="shared" si="235"/>
        <v>0</v>
      </c>
      <c r="S1484" s="66">
        <f t="shared" si="236"/>
        <v>0</v>
      </c>
      <c r="T1484" s="7">
        <f>($I1484='Team Results'!$L$4)+0</f>
        <v>0</v>
      </c>
      <c r="U1484" s="7">
        <f t="shared" si="237"/>
        <v>0</v>
      </c>
      <c r="V1484" s="7">
        <f t="shared" si="238"/>
        <v>0</v>
      </c>
      <c r="W1484" s="66">
        <f t="shared" si="239"/>
        <v>0</v>
      </c>
    </row>
    <row r="1485" spans="1:52" ht="15">
      <c r="A1485" s="5" t="str">
        <f t="shared" si="240"/>
        <v/>
      </c>
      <c r="B1485" s="5" t="str">
        <f t="shared" si="241"/>
        <v/>
      </c>
      <c r="C1485" s="5">
        <v>37</v>
      </c>
      <c r="D1485" s="764"/>
      <c r="F1485" s="529"/>
      <c r="G1485" s="539">
        <f>IF('Form - Part 1'!$D$48="Yes",1,0)</f>
        <v>0</v>
      </c>
      <c r="H1485" s="527">
        <v>4</v>
      </c>
      <c r="I1485" s="561"/>
      <c r="J1485" s="562"/>
      <c r="K1485" s="563"/>
      <c r="L1485" s="564"/>
      <c r="M1485" s="563"/>
      <c r="N1485" s="565"/>
      <c r="O1485" s="570"/>
      <c r="P1485" s="671">
        <f t="shared" si="233"/>
        <v>0</v>
      </c>
      <c r="Q1485" s="63">
        <f t="shared" si="234"/>
        <v>0</v>
      </c>
      <c r="R1485" s="62">
        <f t="shared" si="235"/>
        <v>0</v>
      </c>
      <c r="S1485" s="66">
        <f t="shared" si="236"/>
        <v>0</v>
      </c>
      <c r="T1485" s="7">
        <f>($I1485='Team Results'!$L$4)+0</f>
        <v>0</v>
      </c>
      <c r="U1485" s="7">
        <f t="shared" si="237"/>
        <v>0</v>
      </c>
      <c r="V1485" s="7">
        <f t="shared" si="238"/>
        <v>0</v>
      </c>
      <c r="W1485" s="66">
        <f t="shared" si="239"/>
        <v>0</v>
      </c>
    </row>
    <row r="1486" spans="1:52" ht="15">
      <c r="A1486" s="5" t="str">
        <f t="shared" si="240"/>
        <v/>
      </c>
      <c r="B1486" s="5" t="str">
        <f t="shared" si="241"/>
        <v/>
      </c>
      <c r="C1486" s="5">
        <v>37</v>
      </c>
      <c r="D1486" s="764"/>
      <c r="F1486" s="529"/>
      <c r="G1486" s="539">
        <f>IF('Form - Part 1'!$D$48="Yes",1,0)</f>
        <v>0</v>
      </c>
      <c r="H1486" s="527">
        <v>5</v>
      </c>
      <c r="I1486" s="561"/>
      <c r="J1486" s="562"/>
      <c r="K1486" s="563"/>
      <c r="L1486" s="564"/>
      <c r="M1486" s="563"/>
      <c r="N1486" s="565"/>
      <c r="O1486" s="570"/>
      <c r="P1486" s="671">
        <f t="shared" si="233"/>
        <v>0</v>
      </c>
      <c r="Q1486" s="63">
        <f t="shared" si="234"/>
        <v>0</v>
      </c>
      <c r="R1486" s="62">
        <f t="shared" si="235"/>
        <v>0</v>
      </c>
      <c r="S1486" s="66">
        <f t="shared" si="236"/>
        <v>0</v>
      </c>
      <c r="T1486" s="7">
        <f>($I1486='Team Results'!$L$4)+0</f>
        <v>0</v>
      </c>
      <c r="U1486" s="7">
        <f t="shared" si="237"/>
        <v>0</v>
      </c>
      <c r="V1486" s="7">
        <f t="shared" si="238"/>
        <v>0</v>
      </c>
      <c r="W1486" s="66">
        <f t="shared" si="239"/>
        <v>0</v>
      </c>
    </row>
    <row r="1487" spans="1:52" ht="15">
      <c r="A1487" s="5" t="str">
        <f t="shared" si="240"/>
        <v/>
      </c>
      <c r="B1487" s="5" t="str">
        <f t="shared" si="241"/>
        <v/>
      </c>
      <c r="C1487" s="5">
        <v>37</v>
      </c>
      <c r="D1487" s="764"/>
      <c r="F1487" s="529"/>
      <c r="G1487" s="539">
        <f>IF('Form - Part 1'!$D$48="Yes",1,0)</f>
        <v>0</v>
      </c>
      <c r="H1487" s="527">
        <v>6</v>
      </c>
      <c r="I1487" s="561"/>
      <c r="J1487" s="562"/>
      <c r="K1487" s="563"/>
      <c r="L1487" s="564"/>
      <c r="M1487" s="563"/>
      <c r="N1487" s="565"/>
      <c r="O1487" s="570"/>
      <c r="P1487" s="671">
        <f t="shared" si="233"/>
        <v>0</v>
      </c>
      <c r="Q1487" s="63">
        <f t="shared" si="234"/>
        <v>0</v>
      </c>
      <c r="R1487" s="62">
        <f t="shared" si="235"/>
        <v>0</v>
      </c>
      <c r="S1487" s="66">
        <f t="shared" si="236"/>
        <v>0</v>
      </c>
      <c r="T1487" s="7">
        <f>($I1487='Team Results'!$L$4)+0</f>
        <v>0</v>
      </c>
      <c r="U1487" s="7">
        <f t="shared" si="237"/>
        <v>0</v>
      </c>
      <c r="V1487" s="7">
        <f t="shared" si="238"/>
        <v>0</v>
      </c>
      <c r="W1487" s="66">
        <f t="shared" si="239"/>
        <v>0</v>
      </c>
    </row>
    <row r="1488" spans="1:52" ht="15">
      <c r="A1488" s="5" t="str">
        <f t="shared" si="240"/>
        <v/>
      </c>
      <c r="B1488" s="5" t="str">
        <f t="shared" si="241"/>
        <v/>
      </c>
      <c r="C1488" s="5">
        <v>37</v>
      </c>
      <c r="D1488" s="764"/>
      <c r="F1488" s="529"/>
      <c r="G1488" s="539">
        <f>IF('Form - Part 1'!$D$48="Yes",1,0)</f>
        <v>0</v>
      </c>
      <c r="H1488" s="527">
        <v>7</v>
      </c>
      <c r="I1488" s="561"/>
      <c r="J1488" s="562"/>
      <c r="K1488" s="567"/>
      <c r="L1488" s="564"/>
      <c r="M1488" s="563"/>
      <c r="N1488" s="568"/>
      <c r="O1488" s="570"/>
      <c r="P1488" s="671">
        <f t="shared" si="233"/>
        <v>0</v>
      </c>
      <c r="Q1488" s="63">
        <f t="shared" si="234"/>
        <v>0</v>
      </c>
      <c r="R1488" s="62">
        <f t="shared" si="235"/>
        <v>0</v>
      </c>
      <c r="S1488" s="66">
        <f t="shared" si="236"/>
        <v>0</v>
      </c>
      <c r="T1488" s="7">
        <f>($I1488='Team Results'!$L$4)+0</f>
        <v>0</v>
      </c>
      <c r="U1488" s="7">
        <f t="shared" si="237"/>
        <v>0</v>
      </c>
      <c r="V1488" s="7">
        <f t="shared" si="238"/>
        <v>0</v>
      </c>
      <c r="W1488" s="66">
        <f t="shared" si="239"/>
        <v>0</v>
      </c>
    </row>
    <row r="1489" spans="1:23" ht="15">
      <c r="A1489" s="5" t="str">
        <f t="shared" si="240"/>
        <v/>
      </c>
      <c r="B1489" s="5" t="str">
        <f t="shared" si="241"/>
        <v/>
      </c>
      <c r="C1489" s="5">
        <v>37</v>
      </c>
      <c r="D1489" s="764"/>
      <c r="F1489" s="529"/>
      <c r="G1489" s="539">
        <f>IF('Form - Part 1'!$D$48="Yes",1,0)</f>
        <v>0</v>
      </c>
      <c r="H1489" s="527">
        <v>8</v>
      </c>
      <c r="I1489" s="561"/>
      <c r="J1489" s="562"/>
      <c r="K1489" s="567"/>
      <c r="L1489" s="564"/>
      <c r="M1489" s="563"/>
      <c r="N1489" s="568"/>
      <c r="O1489" s="570"/>
      <c r="P1489" s="671">
        <f t="shared" si="233"/>
        <v>0</v>
      </c>
      <c r="Q1489" s="63">
        <f t="shared" si="234"/>
        <v>0</v>
      </c>
      <c r="R1489" s="62">
        <f t="shared" si="235"/>
        <v>0</v>
      </c>
      <c r="S1489" s="66">
        <f t="shared" si="236"/>
        <v>0</v>
      </c>
      <c r="T1489" s="7">
        <f>($I1489='Team Results'!$L$4)+0</f>
        <v>0</v>
      </c>
      <c r="U1489" s="7">
        <f t="shared" si="237"/>
        <v>0</v>
      </c>
      <c r="V1489" s="7">
        <f t="shared" si="238"/>
        <v>0</v>
      </c>
      <c r="W1489" s="66">
        <f t="shared" si="239"/>
        <v>0</v>
      </c>
    </row>
    <row r="1490" spans="1:23" ht="15">
      <c r="A1490" s="5" t="str">
        <f t="shared" si="240"/>
        <v/>
      </c>
      <c r="B1490" s="5" t="str">
        <f t="shared" si="241"/>
        <v/>
      </c>
      <c r="C1490" s="5">
        <v>37</v>
      </c>
      <c r="D1490" s="764"/>
      <c r="F1490" s="529"/>
      <c r="G1490" s="539">
        <f>IF('Form - Part 1'!$D$48="Yes",1,0)</f>
        <v>0</v>
      </c>
      <c r="H1490" s="527">
        <v>9</v>
      </c>
      <c r="I1490" s="561"/>
      <c r="J1490" s="562"/>
      <c r="K1490" s="563"/>
      <c r="L1490" s="564"/>
      <c r="M1490" s="563"/>
      <c r="N1490" s="565"/>
      <c r="O1490" s="570"/>
      <c r="P1490" s="671">
        <f t="shared" si="233"/>
        <v>0</v>
      </c>
      <c r="Q1490" s="63">
        <f t="shared" si="234"/>
        <v>0</v>
      </c>
      <c r="R1490" s="62">
        <f t="shared" si="235"/>
        <v>0</v>
      </c>
      <c r="S1490" s="66">
        <f t="shared" si="236"/>
        <v>0</v>
      </c>
      <c r="T1490" s="7">
        <f>($I1490='Team Results'!$L$4)+0</f>
        <v>0</v>
      </c>
      <c r="U1490" s="7">
        <f t="shared" si="237"/>
        <v>0</v>
      </c>
      <c r="V1490" s="7">
        <f t="shared" si="238"/>
        <v>0</v>
      </c>
      <c r="W1490" s="66">
        <f t="shared" si="239"/>
        <v>0</v>
      </c>
    </row>
    <row r="1491" spans="1:23" ht="15">
      <c r="A1491" s="5" t="str">
        <f t="shared" si="240"/>
        <v/>
      </c>
      <c r="B1491" s="5" t="str">
        <f t="shared" si="241"/>
        <v/>
      </c>
      <c r="C1491" s="5">
        <v>37</v>
      </c>
      <c r="D1491" s="764"/>
      <c r="F1491" s="529"/>
      <c r="G1491" s="539">
        <f>IF('Form - Part 1'!$D$48="Yes",1,0)</f>
        <v>0</v>
      </c>
      <c r="H1491" s="527">
        <v>10</v>
      </c>
      <c r="I1491" s="561"/>
      <c r="J1491" s="562"/>
      <c r="K1491" s="567"/>
      <c r="L1491" s="564"/>
      <c r="M1491" s="563"/>
      <c r="N1491" s="568"/>
      <c r="O1491" s="570"/>
      <c r="P1491" s="671">
        <f t="shared" si="233"/>
        <v>0</v>
      </c>
      <c r="Q1491" s="63">
        <f t="shared" si="234"/>
        <v>0</v>
      </c>
      <c r="R1491" s="62">
        <f t="shared" si="235"/>
        <v>0</v>
      </c>
      <c r="S1491" s="66">
        <f t="shared" si="236"/>
        <v>0</v>
      </c>
      <c r="T1491" s="7">
        <f>($I1491='Team Results'!$L$4)+0</f>
        <v>0</v>
      </c>
      <c r="U1491" s="7">
        <f t="shared" si="237"/>
        <v>0</v>
      </c>
      <c r="V1491" s="7">
        <f t="shared" si="238"/>
        <v>0</v>
      </c>
      <c r="W1491" s="66">
        <f t="shared" si="239"/>
        <v>0</v>
      </c>
    </row>
    <row r="1492" spans="1:23" ht="15">
      <c r="A1492" s="5" t="str">
        <f t="shared" si="240"/>
        <v/>
      </c>
      <c r="B1492" s="5" t="str">
        <f t="shared" si="241"/>
        <v/>
      </c>
      <c r="C1492" s="5">
        <v>37</v>
      </c>
      <c r="D1492" s="764"/>
      <c r="F1492" s="529"/>
      <c r="G1492" s="539">
        <f>IF('Form - Part 1'!$D$48="Yes",1,0)</f>
        <v>0</v>
      </c>
      <c r="H1492" s="527">
        <v>11</v>
      </c>
      <c r="I1492" s="561"/>
      <c r="J1492" s="562"/>
      <c r="K1492" s="563"/>
      <c r="L1492" s="564"/>
      <c r="M1492" s="563"/>
      <c r="N1492" s="565"/>
      <c r="O1492" s="570"/>
      <c r="P1492" s="671">
        <f t="shared" si="233"/>
        <v>0</v>
      </c>
      <c r="Q1492" s="63">
        <f t="shared" si="234"/>
        <v>0</v>
      </c>
      <c r="R1492" s="62">
        <f t="shared" si="235"/>
        <v>0</v>
      </c>
      <c r="S1492" s="66">
        <f t="shared" si="236"/>
        <v>0</v>
      </c>
      <c r="T1492" s="7">
        <f>($I1492='Team Results'!$L$4)+0</f>
        <v>0</v>
      </c>
      <c r="U1492" s="7">
        <f t="shared" si="237"/>
        <v>0</v>
      </c>
      <c r="V1492" s="7">
        <f t="shared" si="238"/>
        <v>0</v>
      </c>
      <c r="W1492" s="66">
        <f t="shared" si="239"/>
        <v>0</v>
      </c>
    </row>
    <row r="1493" spans="1:23" ht="15">
      <c r="A1493" s="5" t="str">
        <f t="shared" si="240"/>
        <v/>
      </c>
      <c r="B1493" s="5" t="str">
        <f t="shared" si="241"/>
        <v/>
      </c>
      <c r="C1493" s="5">
        <v>37</v>
      </c>
      <c r="D1493" s="764"/>
      <c r="F1493" s="529"/>
      <c r="G1493" s="539">
        <f>IF('Form - Part 1'!$D$48="Yes",1,0)</f>
        <v>0</v>
      </c>
      <c r="H1493" s="527">
        <v>12</v>
      </c>
      <c r="I1493" s="561"/>
      <c r="J1493" s="562"/>
      <c r="K1493" s="567"/>
      <c r="L1493" s="564"/>
      <c r="M1493" s="563"/>
      <c r="N1493" s="568"/>
      <c r="O1493" s="570"/>
      <c r="P1493" s="671">
        <f t="shared" si="233"/>
        <v>0</v>
      </c>
      <c r="Q1493" s="63">
        <f t="shared" si="234"/>
        <v>0</v>
      </c>
      <c r="R1493" s="62">
        <f t="shared" si="235"/>
        <v>0</v>
      </c>
      <c r="S1493" s="66">
        <f t="shared" si="236"/>
        <v>0</v>
      </c>
      <c r="T1493" s="7">
        <f>($I1493='Team Results'!$L$4)+0</f>
        <v>0</v>
      </c>
      <c r="U1493" s="7">
        <f t="shared" si="237"/>
        <v>0</v>
      </c>
      <c r="V1493" s="7">
        <f t="shared" si="238"/>
        <v>0</v>
      </c>
      <c r="W1493" s="66">
        <f t="shared" si="239"/>
        <v>0</v>
      </c>
    </row>
    <row r="1494" spans="1:23" ht="15">
      <c r="A1494" s="5" t="str">
        <f t="shared" si="240"/>
        <v/>
      </c>
      <c r="B1494" s="5" t="str">
        <f t="shared" si="241"/>
        <v/>
      </c>
      <c r="C1494" s="5">
        <v>37</v>
      </c>
      <c r="D1494" s="764"/>
      <c r="F1494" s="529"/>
      <c r="G1494" s="539">
        <f>IF('Form - Part 1'!$D$48="Yes",1,0)</f>
        <v>0</v>
      </c>
      <c r="H1494" s="527">
        <v>13</v>
      </c>
      <c r="I1494" s="561"/>
      <c r="J1494" s="562"/>
      <c r="K1494" s="567"/>
      <c r="L1494" s="564"/>
      <c r="M1494" s="563"/>
      <c r="N1494" s="568"/>
      <c r="O1494" s="570"/>
      <c r="P1494" s="671">
        <f t="shared" si="233"/>
        <v>0</v>
      </c>
      <c r="Q1494" s="63">
        <f t="shared" si="234"/>
        <v>0</v>
      </c>
      <c r="R1494" s="62">
        <f t="shared" si="235"/>
        <v>0</v>
      </c>
      <c r="S1494" s="66">
        <f t="shared" si="236"/>
        <v>0</v>
      </c>
      <c r="T1494" s="7">
        <f>($I1494='Team Results'!$L$4)+0</f>
        <v>0</v>
      </c>
      <c r="U1494" s="7">
        <f t="shared" si="237"/>
        <v>0</v>
      </c>
      <c r="V1494" s="7">
        <f t="shared" si="238"/>
        <v>0</v>
      </c>
      <c r="W1494" s="66">
        <f t="shared" si="239"/>
        <v>0</v>
      </c>
    </row>
    <row r="1495" spans="1:23" ht="15">
      <c r="A1495" s="5" t="str">
        <f t="shared" si="240"/>
        <v/>
      </c>
      <c r="B1495" s="5" t="str">
        <f t="shared" si="241"/>
        <v/>
      </c>
      <c r="C1495" s="5">
        <v>37</v>
      </c>
      <c r="D1495" s="764"/>
      <c r="F1495" s="529"/>
      <c r="G1495" s="539">
        <f>IF('Form - Part 1'!$D$48="Yes",1,0)</f>
        <v>0</v>
      </c>
      <c r="H1495" s="527">
        <v>14</v>
      </c>
      <c r="I1495" s="561"/>
      <c r="J1495" s="562"/>
      <c r="K1495" s="563"/>
      <c r="L1495" s="564"/>
      <c r="M1495" s="563"/>
      <c r="N1495" s="565"/>
      <c r="O1495" s="570"/>
      <c r="P1495" s="671">
        <f t="shared" si="233"/>
        <v>0</v>
      </c>
      <c r="Q1495" s="63">
        <f t="shared" si="234"/>
        <v>0</v>
      </c>
      <c r="R1495" s="62">
        <f t="shared" si="235"/>
        <v>0</v>
      </c>
      <c r="S1495" s="66">
        <f t="shared" si="236"/>
        <v>0</v>
      </c>
      <c r="T1495" s="7">
        <f>($I1495='Team Results'!$L$4)+0</f>
        <v>0</v>
      </c>
      <c r="U1495" s="7">
        <f t="shared" si="237"/>
        <v>0</v>
      </c>
      <c r="V1495" s="7">
        <f t="shared" si="238"/>
        <v>0</v>
      </c>
      <c r="W1495" s="66">
        <f t="shared" si="239"/>
        <v>0</v>
      </c>
    </row>
    <row r="1496" spans="1:23" ht="15">
      <c r="A1496" s="5" t="str">
        <f t="shared" si="240"/>
        <v/>
      </c>
      <c r="B1496" s="5" t="str">
        <f t="shared" si="241"/>
        <v/>
      </c>
      <c r="C1496" s="5">
        <v>37</v>
      </c>
      <c r="D1496" s="764"/>
      <c r="F1496" s="529"/>
      <c r="G1496" s="539">
        <f>IF('Form - Part 1'!$D$48="Yes",1,0)</f>
        <v>0</v>
      </c>
      <c r="H1496" s="527">
        <v>15</v>
      </c>
      <c r="I1496" s="561"/>
      <c r="J1496" s="562"/>
      <c r="K1496" s="563"/>
      <c r="L1496" s="564"/>
      <c r="M1496" s="563"/>
      <c r="N1496" s="565"/>
      <c r="O1496" s="570"/>
      <c r="P1496" s="671">
        <f t="shared" si="233"/>
        <v>0</v>
      </c>
      <c r="Q1496" s="63">
        <f t="shared" si="234"/>
        <v>0</v>
      </c>
      <c r="R1496" s="62">
        <f t="shared" si="235"/>
        <v>0</v>
      </c>
      <c r="S1496" s="66">
        <f t="shared" si="236"/>
        <v>0</v>
      </c>
      <c r="T1496" s="7">
        <f>($I1496='Team Results'!$L$4)+0</f>
        <v>0</v>
      </c>
      <c r="U1496" s="7">
        <f t="shared" si="237"/>
        <v>0</v>
      </c>
      <c r="V1496" s="7">
        <f t="shared" si="238"/>
        <v>0</v>
      </c>
      <c r="W1496" s="66">
        <f t="shared" si="239"/>
        <v>0</v>
      </c>
    </row>
    <row r="1497" spans="1:23" ht="15">
      <c r="A1497" s="5" t="str">
        <f t="shared" si="240"/>
        <v/>
      </c>
      <c r="B1497" s="5" t="str">
        <f t="shared" si="241"/>
        <v/>
      </c>
      <c r="C1497" s="5">
        <v>37</v>
      </c>
      <c r="D1497" s="764"/>
      <c r="F1497" s="529"/>
      <c r="G1497" s="539">
        <f>IF('Form - Part 1'!$D$48="Yes",1,0)</f>
        <v>0</v>
      </c>
      <c r="H1497" s="527">
        <v>16</v>
      </c>
      <c r="I1497" s="561"/>
      <c r="J1497" s="562"/>
      <c r="K1497" s="563"/>
      <c r="L1497" s="564"/>
      <c r="M1497" s="563"/>
      <c r="N1497" s="565"/>
      <c r="O1497" s="570"/>
      <c r="P1497" s="671">
        <f t="shared" si="233"/>
        <v>0</v>
      </c>
      <c r="Q1497" s="63">
        <f t="shared" si="234"/>
        <v>0</v>
      </c>
      <c r="R1497" s="62">
        <f t="shared" si="235"/>
        <v>0</v>
      </c>
      <c r="S1497" s="66">
        <f t="shared" si="236"/>
        <v>0</v>
      </c>
      <c r="T1497" s="7">
        <f>($I1497='Team Results'!$L$4)+0</f>
        <v>0</v>
      </c>
      <c r="U1497" s="7">
        <f t="shared" si="237"/>
        <v>0</v>
      </c>
      <c r="V1497" s="7">
        <f t="shared" si="238"/>
        <v>0</v>
      </c>
      <c r="W1497" s="66">
        <f t="shared" si="239"/>
        <v>0</v>
      </c>
    </row>
    <row r="1498" spans="1:23" ht="15">
      <c r="A1498" s="5" t="str">
        <f t="shared" si="240"/>
        <v/>
      </c>
      <c r="B1498" s="5" t="str">
        <f t="shared" si="241"/>
        <v/>
      </c>
      <c r="C1498" s="5">
        <v>37</v>
      </c>
      <c r="D1498" s="764"/>
      <c r="F1498" s="529"/>
      <c r="G1498" s="539">
        <f>IF('Form - Part 1'!$D$48="Yes",1,0)</f>
        <v>0</v>
      </c>
      <c r="H1498" s="527">
        <v>17</v>
      </c>
      <c r="I1498" s="561"/>
      <c r="J1498" s="562"/>
      <c r="K1498" s="567"/>
      <c r="L1498" s="564"/>
      <c r="M1498" s="563"/>
      <c r="N1498" s="568"/>
      <c r="O1498" s="570"/>
      <c r="P1498" s="671">
        <f t="shared" si="233"/>
        <v>0</v>
      </c>
      <c r="Q1498" s="63">
        <f t="shared" si="234"/>
        <v>0</v>
      </c>
      <c r="R1498" s="62">
        <f t="shared" si="235"/>
        <v>0</v>
      </c>
      <c r="S1498" s="66">
        <f t="shared" si="236"/>
        <v>0</v>
      </c>
      <c r="T1498" s="7">
        <f>($I1498='Team Results'!$L$4)+0</f>
        <v>0</v>
      </c>
      <c r="U1498" s="7">
        <f t="shared" si="237"/>
        <v>0</v>
      </c>
      <c r="V1498" s="7">
        <f t="shared" si="238"/>
        <v>0</v>
      </c>
      <c r="W1498" s="66">
        <f t="shared" si="239"/>
        <v>0</v>
      </c>
    </row>
    <row r="1499" spans="1:23" ht="15">
      <c r="A1499" s="5" t="str">
        <f t="shared" si="240"/>
        <v/>
      </c>
      <c r="B1499" s="5" t="str">
        <f t="shared" si="241"/>
        <v/>
      </c>
      <c r="C1499" s="5">
        <v>37</v>
      </c>
      <c r="D1499" s="764"/>
      <c r="F1499" s="529"/>
      <c r="G1499" s="539">
        <f>IF('Form - Part 1'!$D$48="Yes",1,0)</f>
        <v>0</v>
      </c>
      <c r="H1499" s="527">
        <v>18</v>
      </c>
      <c r="I1499" s="561"/>
      <c r="J1499" s="562"/>
      <c r="K1499" s="567"/>
      <c r="L1499" s="564"/>
      <c r="M1499" s="563"/>
      <c r="N1499" s="568"/>
      <c r="O1499" s="570"/>
      <c r="P1499" s="671">
        <f t="shared" si="233"/>
        <v>0</v>
      </c>
      <c r="Q1499" s="63">
        <f t="shared" si="234"/>
        <v>0</v>
      </c>
      <c r="R1499" s="62">
        <f t="shared" si="235"/>
        <v>0</v>
      </c>
      <c r="S1499" s="66">
        <f t="shared" si="236"/>
        <v>0</v>
      </c>
      <c r="T1499" s="7">
        <f>($I1499='Team Results'!$L$4)+0</f>
        <v>0</v>
      </c>
      <c r="U1499" s="7">
        <f t="shared" si="237"/>
        <v>0</v>
      </c>
      <c r="V1499" s="7">
        <f t="shared" si="238"/>
        <v>0</v>
      </c>
      <c r="W1499" s="66">
        <f t="shared" si="239"/>
        <v>0</v>
      </c>
    </row>
    <row r="1500" spans="1:23" ht="15">
      <c r="A1500" s="5" t="str">
        <f t="shared" si="240"/>
        <v/>
      </c>
      <c r="B1500" s="5" t="str">
        <f t="shared" si="241"/>
        <v/>
      </c>
      <c r="C1500" s="5">
        <v>37</v>
      </c>
      <c r="D1500" s="764"/>
      <c r="F1500" s="529"/>
      <c r="G1500" s="539">
        <f>IF('Form - Part 1'!$D$48="Yes",1,0)</f>
        <v>0</v>
      </c>
      <c r="H1500" s="527">
        <v>19</v>
      </c>
      <c r="I1500" s="561"/>
      <c r="J1500" s="562"/>
      <c r="K1500" s="567"/>
      <c r="L1500" s="564"/>
      <c r="M1500" s="563"/>
      <c r="N1500" s="568"/>
      <c r="O1500" s="570"/>
      <c r="P1500" s="671">
        <f t="shared" si="233"/>
        <v>0</v>
      </c>
      <c r="Q1500" s="63">
        <f t="shared" si="234"/>
        <v>0</v>
      </c>
      <c r="R1500" s="62">
        <f t="shared" si="235"/>
        <v>0</v>
      </c>
      <c r="S1500" s="66">
        <f t="shared" si="236"/>
        <v>0</v>
      </c>
      <c r="T1500" s="7">
        <f>($I1500='Team Results'!$L$4)+0</f>
        <v>0</v>
      </c>
      <c r="U1500" s="7">
        <f t="shared" si="237"/>
        <v>0</v>
      </c>
      <c r="V1500" s="7">
        <f t="shared" si="238"/>
        <v>0</v>
      </c>
      <c r="W1500" s="66">
        <f t="shared" si="239"/>
        <v>0</v>
      </c>
    </row>
    <row r="1501" spans="1:23" ht="15">
      <c r="A1501" s="5" t="str">
        <f t="shared" si="240"/>
        <v/>
      </c>
      <c r="B1501" s="5" t="str">
        <f t="shared" si="241"/>
        <v/>
      </c>
      <c r="C1501" s="5">
        <v>37</v>
      </c>
      <c r="D1501" s="764"/>
      <c r="F1501" s="529"/>
      <c r="G1501" s="539">
        <f>IF('Form - Part 1'!$D$48="Yes",1,0)</f>
        <v>0</v>
      </c>
      <c r="H1501" s="527">
        <v>20</v>
      </c>
      <c r="I1501" s="561"/>
      <c r="J1501" s="562"/>
      <c r="K1501" s="567"/>
      <c r="L1501" s="564"/>
      <c r="M1501" s="563"/>
      <c r="N1501" s="568"/>
      <c r="O1501" s="570"/>
      <c r="P1501" s="671">
        <f t="shared" si="233"/>
        <v>0</v>
      </c>
      <c r="Q1501" s="63">
        <f t="shared" si="234"/>
        <v>0</v>
      </c>
      <c r="R1501" s="62">
        <f t="shared" si="235"/>
        <v>0</v>
      </c>
      <c r="S1501" s="66">
        <f t="shared" si="236"/>
        <v>0</v>
      </c>
      <c r="T1501" s="7">
        <f>($I1501='Team Results'!$L$4)+0</f>
        <v>0</v>
      </c>
      <c r="U1501" s="7">
        <f t="shared" si="237"/>
        <v>0</v>
      </c>
      <c r="V1501" s="7">
        <f t="shared" si="238"/>
        <v>0</v>
      </c>
      <c r="W1501" s="66">
        <f t="shared" si="239"/>
        <v>0</v>
      </c>
    </row>
    <row r="1502" spans="1:23" ht="15">
      <c r="A1502" s="5" t="str">
        <f t="shared" si="240"/>
        <v/>
      </c>
      <c r="B1502" s="5" t="str">
        <f t="shared" si="241"/>
        <v/>
      </c>
      <c r="C1502" s="5">
        <v>37</v>
      </c>
      <c r="D1502" s="764"/>
      <c r="F1502" s="529"/>
      <c r="G1502" s="539">
        <f>IF('Form - Part 1'!$D$48="Yes",1,0)</f>
        <v>0</v>
      </c>
      <c r="H1502" s="527">
        <v>21</v>
      </c>
      <c r="I1502" s="561"/>
      <c r="J1502" s="562"/>
      <c r="K1502" s="567"/>
      <c r="L1502" s="564"/>
      <c r="M1502" s="563"/>
      <c r="N1502" s="568"/>
      <c r="O1502" s="570"/>
      <c r="P1502" s="671">
        <f t="shared" si="233"/>
        <v>0</v>
      </c>
      <c r="Q1502" s="63">
        <f t="shared" si="234"/>
        <v>0</v>
      </c>
      <c r="R1502" s="62">
        <f t="shared" si="235"/>
        <v>0</v>
      </c>
      <c r="S1502" s="66">
        <f t="shared" si="236"/>
        <v>0</v>
      </c>
      <c r="T1502" s="7">
        <f>($I1502='Team Results'!$L$4)+0</f>
        <v>0</v>
      </c>
      <c r="U1502" s="7">
        <f t="shared" si="237"/>
        <v>0</v>
      </c>
      <c r="V1502" s="7">
        <f t="shared" si="238"/>
        <v>0</v>
      </c>
      <c r="W1502" s="66">
        <f t="shared" si="239"/>
        <v>0</v>
      </c>
    </row>
    <row r="1503" spans="1:23" ht="15">
      <c r="A1503" s="5" t="str">
        <f t="shared" si="240"/>
        <v/>
      </c>
      <c r="B1503" s="5" t="str">
        <f t="shared" si="241"/>
        <v/>
      </c>
      <c r="C1503" s="5">
        <v>37</v>
      </c>
      <c r="D1503" s="764"/>
      <c r="F1503" s="529"/>
      <c r="G1503" s="539">
        <f>IF('Form - Part 1'!$D$48="Yes",1,0)</f>
        <v>0</v>
      </c>
      <c r="H1503" s="527">
        <v>22</v>
      </c>
      <c r="I1503" s="561"/>
      <c r="J1503" s="562"/>
      <c r="K1503" s="567"/>
      <c r="L1503" s="564"/>
      <c r="M1503" s="563"/>
      <c r="N1503" s="568"/>
      <c r="O1503" s="570"/>
      <c r="P1503" s="671">
        <f t="shared" si="233"/>
        <v>0</v>
      </c>
      <c r="Q1503" s="63">
        <f t="shared" si="234"/>
        <v>0</v>
      </c>
      <c r="R1503" s="62">
        <f t="shared" si="235"/>
        <v>0</v>
      </c>
      <c r="S1503" s="66">
        <f t="shared" si="236"/>
        <v>0</v>
      </c>
      <c r="T1503" s="7">
        <f>($I1503='Team Results'!$L$4)+0</f>
        <v>0</v>
      </c>
      <c r="U1503" s="7">
        <f t="shared" si="237"/>
        <v>0</v>
      </c>
      <c r="V1503" s="7">
        <f t="shared" si="238"/>
        <v>0</v>
      </c>
      <c r="W1503" s="66">
        <f t="shared" si="239"/>
        <v>0</v>
      </c>
    </row>
    <row r="1504" spans="1:23" ht="15">
      <c r="A1504" s="5" t="str">
        <f t="shared" si="240"/>
        <v/>
      </c>
      <c r="B1504" s="5" t="str">
        <f t="shared" si="241"/>
        <v/>
      </c>
      <c r="C1504" s="5">
        <v>37</v>
      </c>
      <c r="D1504" s="764"/>
      <c r="F1504" s="529"/>
      <c r="G1504" s="539">
        <f>IF('Form - Part 1'!$D$48="Yes",1,0)</f>
        <v>0</v>
      </c>
      <c r="H1504" s="527">
        <v>23</v>
      </c>
      <c r="I1504" s="561"/>
      <c r="J1504" s="562"/>
      <c r="K1504" s="567"/>
      <c r="L1504" s="564"/>
      <c r="M1504" s="563"/>
      <c r="N1504" s="568"/>
      <c r="O1504" s="570"/>
      <c r="P1504" s="671">
        <f t="shared" si="233"/>
        <v>0</v>
      </c>
      <c r="Q1504" s="63">
        <f t="shared" si="234"/>
        <v>0</v>
      </c>
      <c r="R1504" s="62">
        <f t="shared" si="235"/>
        <v>0</v>
      </c>
      <c r="S1504" s="66">
        <f t="shared" si="236"/>
        <v>0</v>
      </c>
      <c r="T1504" s="7">
        <f>($I1504='Team Results'!$L$4)+0</f>
        <v>0</v>
      </c>
      <c r="U1504" s="7">
        <f t="shared" si="237"/>
        <v>0</v>
      </c>
      <c r="V1504" s="7">
        <f t="shared" si="238"/>
        <v>0</v>
      </c>
      <c r="W1504" s="66">
        <f t="shared" si="239"/>
        <v>0</v>
      </c>
    </row>
    <row r="1505" spans="1:23" ht="15">
      <c r="A1505" s="5" t="str">
        <f t="shared" si="240"/>
        <v/>
      </c>
      <c r="B1505" s="5" t="str">
        <f t="shared" si="241"/>
        <v/>
      </c>
      <c r="C1505" s="5">
        <v>37</v>
      </c>
      <c r="D1505" s="764"/>
      <c r="F1505" s="529"/>
      <c r="G1505" s="539">
        <f>IF('Form - Part 1'!$D$48="Yes",1,0)</f>
        <v>0</v>
      </c>
      <c r="H1505" s="527">
        <v>24</v>
      </c>
      <c r="I1505" s="561"/>
      <c r="J1505" s="562"/>
      <c r="K1505" s="567"/>
      <c r="L1505" s="564"/>
      <c r="M1505" s="563"/>
      <c r="N1505" s="568"/>
      <c r="O1505" s="570"/>
      <c r="P1505" s="671">
        <f t="shared" si="233"/>
        <v>0</v>
      </c>
      <c r="Q1505" s="63">
        <f t="shared" si="234"/>
        <v>0</v>
      </c>
      <c r="R1505" s="62">
        <f t="shared" si="235"/>
        <v>0</v>
      </c>
      <c r="S1505" s="66">
        <f t="shared" si="236"/>
        <v>0</v>
      </c>
      <c r="T1505" s="7">
        <f>($I1505='Team Results'!$L$4)+0</f>
        <v>0</v>
      </c>
      <c r="U1505" s="7">
        <f t="shared" si="237"/>
        <v>0</v>
      </c>
      <c r="V1505" s="7">
        <f t="shared" si="238"/>
        <v>0</v>
      </c>
      <c r="W1505" s="66">
        <f t="shared" si="239"/>
        <v>0</v>
      </c>
    </row>
    <row r="1506" spans="1:23" ht="15">
      <c r="A1506" s="5" t="str">
        <f t="shared" si="240"/>
        <v/>
      </c>
      <c r="B1506" s="5" t="str">
        <f t="shared" si="241"/>
        <v/>
      </c>
      <c r="C1506" s="5">
        <v>37</v>
      </c>
      <c r="D1506" s="764"/>
      <c r="F1506" s="529"/>
      <c r="G1506" s="539">
        <f>IF('Form - Part 1'!$D$48="Yes",1,0)</f>
        <v>0</v>
      </c>
      <c r="H1506" s="527">
        <v>25</v>
      </c>
      <c r="I1506" s="561"/>
      <c r="J1506" s="562"/>
      <c r="K1506" s="567"/>
      <c r="L1506" s="564"/>
      <c r="M1506" s="563"/>
      <c r="N1506" s="568"/>
      <c r="O1506" s="570"/>
      <c r="P1506" s="671">
        <f t="shared" si="233"/>
        <v>0</v>
      </c>
      <c r="Q1506" s="63">
        <f t="shared" si="234"/>
        <v>0</v>
      </c>
      <c r="R1506" s="62">
        <f t="shared" si="235"/>
        <v>0</v>
      </c>
      <c r="S1506" s="66">
        <f t="shared" si="236"/>
        <v>0</v>
      </c>
      <c r="T1506" s="7">
        <f>($I1506='Team Results'!$L$4)+0</f>
        <v>0</v>
      </c>
      <c r="U1506" s="7">
        <f t="shared" si="237"/>
        <v>0</v>
      </c>
      <c r="V1506" s="7">
        <f t="shared" si="238"/>
        <v>0</v>
      </c>
      <c r="W1506" s="66">
        <f t="shared" si="239"/>
        <v>0</v>
      </c>
    </row>
    <row r="1507" spans="1:23" ht="15">
      <c r="A1507" s="5" t="str">
        <f t="shared" si="240"/>
        <v/>
      </c>
      <c r="B1507" s="5" t="str">
        <f t="shared" si="241"/>
        <v/>
      </c>
      <c r="C1507" s="5">
        <v>37</v>
      </c>
      <c r="D1507" s="764"/>
      <c r="F1507" s="529"/>
      <c r="G1507" s="539">
        <f>IF('Form - Part 1'!$D$48="Yes",1,0)</f>
        <v>0</v>
      </c>
      <c r="H1507" s="527">
        <v>26</v>
      </c>
      <c r="I1507" s="561"/>
      <c r="J1507" s="562"/>
      <c r="K1507" s="563"/>
      <c r="L1507" s="564"/>
      <c r="M1507" s="563"/>
      <c r="N1507" s="565"/>
      <c r="O1507" s="570"/>
      <c r="P1507" s="671">
        <f t="shared" si="233"/>
        <v>0</v>
      </c>
      <c r="Q1507" s="63">
        <f t="shared" si="234"/>
        <v>0</v>
      </c>
      <c r="R1507" s="62">
        <f t="shared" si="235"/>
        <v>0</v>
      </c>
      <c r="S1507" s="66">
        <f t="shared" si="236"/>
        <v>0</v>
      </c>
      <c r="T1507" s="7">
        <f>($I1507='Team Results'!$L$4)+0</f>
        <v>0</v>
      </c>
      <c r="U1507" s="7">
        <f t="shared" si="237"/>
        <v>0</v>
      </c>
      <c r="V1507" s="7">
        <f t="shared" si="238"/>
        <v>0</v>
      </c>
      <c r="W1507" s="66">
        <f t="shared" si="239"/>
        <v>0</v>
      </c>
    </row>
    <row r="1508" spans="1:23" ht="15">
      <c r="A1508" s="5" t="str">
        <f t="shared" si="240"/>
        <v/>
      </c>
      <c r="B1508" s="5" t="str">
        <f t="shared" si="241"/>
        <v/>
      </c>
      <c r="C1508" s="5">
        <v>37</v>
      </c>
      <c r="D1508" s="764"/>
      <c r="F1508" s="529"/>
      <c r="G1508" s="539">
        <f>IF('Form - Part 1'!$D$48="Yes",1,0)</f>
        <v>0</v>
      </c>
      <c r="H1508" s="527">
        <v>27</v>
      </c>
      <c r="I1508" s="561"/>
      <c r="J1508" s="562"/>
      <c r="K1508" s="563"/>
      <c r="L1508" s="564"/>
      <c r="M1508" s="563"/>
      <c r="N1508" s="565"/>
      <c r="O1508" s="570"/>
      <c r="P1508" s="671">
        <f t="shared" si="233"/>
        <v>0</v>
      </c>
      <c r="Q1508" s="63">
        <f t="shared" si="234"/>
        <v>0</v>
      </c>
      <c r="R1508" s="62">
        <f t="shared" si="235"/>
        <v>0</v>
      </c>
      <c r="S1508" s="66">
        <f t="shared" si="236"/>
        <v>0</v>
      </c>
      <c r="T1508" s="7">
        <f>($I1508='Team Results'!$L$4)+0</f>
        <v>0</v>
      </c>
      <c r="U1508" s="7">
        <f t="shared" si="237"/>
        <v>0</v>
      </c>
      <c r="V1508" s="7">
        <f t="shared" si="238"/>
        <v>0</v>
      </c>
      <c r="W1508" s="66">
        <f t="shared" si="239"/>
        <v>0</v>
      </c>
    </row>
    <row r="1509" spans="1:23" ht="15">
      <c r="A1509" s="5" t="str">
        <f t="shared" si="240"/>
        <v/>
      </c>
      <c r="B1509" s="5" t="str">
        <f t="shared" si="241"/>
        <v/>
      </c>
      <c r="C1509" s="5">
        <v>37</v>
      </c>
      <c r="D1509" s="764"/>
      <c r="F1509" s="529"/>
      <c r="G1509" s="539">
        <f>IF('Form - Part 1'!$D$48="Yes",1,0)</f>
        <v>0</v>
      </c>
      <c r="H1509" s="527">
        <v>28</v>
      </c>
      <c r="I1509" s="561"/>
      <c r="J1509" s="562"/>
      <c r="K1509" s="563"/>
      <c r="L1509" s="564"/>
      <c r="M1509" s="563"/>
      <c r="N1509" s="565"/>
      <c r="O1509" s="570"/>
      <c r="P1509" s="671">
        <f t="shared" si="233"/>
        <v>0</v>
      </c>
      <c r="Q1509" s="63">
        <f t="shared" si="234"/>
        <v>0</v>
      </c>
      <c r="R1509" s="62">
        <f t="shared" si="235"/>
        <v>0</v>
      </c>
      <c r="S1509" s="66">
        <f t="shared" si="236"/>
        <v>0</v>
      </c>
      <c r="T1509" s="7">
        <f>($I1509='Team Results'!$L$4)+0</f>
        <v>0</v>
      </c>
      <c r="U1509" s="7">
        <f t="shared" si="237"/>
        <v>0</v>
      </c>
      <c r="V1509" s="7">
        <f t="shared" si="238"/>
        <v>0</v>
      </c>
      <c r="W1509" s="66">
        <f t="shared" si="239"/>
        <v>0</v>
      </c>
    </row>
    <row r="1510" spans="1:23" ht="15">
      <c r="A1510" s="5" t="str">
        <f t="shared" si="240"/>
        <v/>
      </c>
      <c r="B1510" s="5" t="str">
        <f t="shared" si="241"/>
        <v/>
      </c>
      <c r="C1510" s="5">
        <v>37</v>
      </c>
      <c r="D1510" s="764"/>
      <c r="F1510" s="529"/>
      <c r="G1510" s="539">
        <f>IF('Form - Part 1'!$D$48="Yes",1,0)</f>
        <v>0</v>
      </c>
      <c r="H1510" s="527">
        <v>29</v>
      </c>
      <c r="I1510" s="561"/>
      <c r="J1510" s="562"/>
      <c r="K1510" s="563"/>
      <c r="L1510" s="564"/>
      <c r="M1510" s="563"/>
      <c r="N1510" s="565"/>
      <c r="O1510" s="570"/>
      <c r="P1510" s="671">
        <f t="shared" si="233"/>
        <v>0</v>
      </c>
      <c r="Q1510" s="63">
        <f t="shared" si="234"/>
        <v>0</v>
      </c>
      <c r="R1510" s="62">
        <f t="shared" si="235"/>
        <v>0</v>
      </c>
      <c r="S1510" s="66">
        <f t="shared" si="236"/>
        <v>0</v>
      </c>
      <c r="T1510" s="7">
        <f>($I1510='Team Results'!$L$4)+0</f>
        <v>0</v>
      </c>
      <c r="U1510" s="7">
        <f t="shared" si="237"/>
        <v>0</v>
      </c>
      <c r="V1510" s="7">
        <f t="shared" si="238"/>
        <v>0</v>
      </c>
      <c r="W1510" s="66">
        <f t="shared" si="239"/>
        <v>0</v>
      </c>
    </row>
    <row r="1511" spans="1:23" ht="15">
      <c r="A1511" s="5" t="str">
        <f t="shared" si="240"/>
        <v/>
      </c>
      <c r="B1511" s="5" t="str">
        <f t="shared" si="241"/>
        <v/>
      </c>
      <c r="C1511" s="5">
        <v>37</v>
      </c>
      <c r="D1511" s="764"/>
      <c r="F1511" s="529"/>
      <c r="G1511" s="539">
        <f>IF('Form - Part 1'!$D$48="Yes",1,0)</f>
        <v>0</v>
      </c>
      <c r="H1511" s="527">
        <v>30</v>
      </c>
      <c r="I1511" s="561"/>
      <c r="J1511" s="562"/>
      <c r="K1511" s="567"/>
      <c r="L1511" s="564"/>
      <c r="M1511" s="563"/>
      <c r="N1511" s="568"/>
      <c r="O1511" s="570"/>
      <c r="P1511" s="671">
        <f t="shared" si="233"/>
        <v>0</v>
      </c>
      <c r="Q1511" s="63">
        <f t="shared" si="234"/>
        <v>0</v>
      </c>
      <c r="R1511" s="62">
        <f t="shared" si="235"/>
        <v>0</v>
      </c>
      <c r="S1511" s="66">
        <f t="shared" si="236"/>
        <v>0</v>
      </c>
      <c r="T1511" s="7">
        <f>($I1511='Team Results'!$L$4)+0</f>
        <v>0</v>
      </c>
      <c r="U1511" s="7">
        <f t="shared" si="237"/>
        <v>0</v>
      </c>
      <c r="V1511" s="7">
        <f t="shared" si="238"/>
        <v>0</v>
      </c>
      <c r="W1511" s="66">
        <f t="shared" si="239"/>
        <v>0</v>
      </c>
    </row>
    <row r="1512" spans="1:23" ht="15">
      <c r="A1512" s="5" t="str">
        <f t="shared" si="240"/>
        <v/>
      </c>
      <c r="B1512" s="5" t="str">
        <f t="shared" si="241"/>
        <v/>
      </c>
      <c r="C1512" s="5">
        <v>37</v>
      </c>
      <c r="D1512" s="764"/>
      <c r="F1512" s="529"/>
      <c r="G1512" s="539">
        <f>IF('Form - Part 1'!$D$48="Yes",1,0)</f>
        <v>0</v>
      </c>
      <c r="H1512" s="527">
        <v>31</v>
      </c>
      <c r="I1512" s="561"/>
      <c r="J1512" s="562"/>
      <c r="K1512" s="567"/>
      <c r="L1512" s="564"/>
      <c r="M1512" s="563"/>
      <c r="N1512" s="568"/>
      <c r="O1512" s="570"/>
      <c r="P1512" s="671">
        <f t="shared" si="233"/>
        <v>0</v>
      </c>
      <c r="Q1512" s="63">
        <f t="shared" si="234"/>
        <v>0</v>
      </c>
      <c r="R1512" s="62">
        <f t="shared" si="235"/>
        <v>0</v>
      </c>
      <c r="S1512" s="66">
        <f t="shared" si="236"/>
        <v>0</v>
      </c>
      <c r="T1512" s="7">
        <f>($I1512='Team Results'!$L$4)+0</f>
        <v>0</v>
      </c>
      <c r="U1512" s="7">
        <f t="shared" si="237"/>
        <v>0</v>
      </c>
      <c r="V1512" s="7">
        <f t="shared" si="238"/>
        <v>0</v>
      </c>
      <c r="W1512" s="66">
        <f t="shared" si="239"/>
        <v>0</v>
      </c>
    </row>
    <row r="1513" spans="1:23" ht="15">
      <c r="A1513" s="5" t="str">
        <f t="shared" si="240"/>
        <v/>
      </c>
      <c r="B1513" s="5" t="str">
        <f t="shared" si="241"/>
        <v/>
      </c>
      <c r="C1513" s="5">
        <v>37</v>
      </c>
      <c r="D1513" s="764"/>
      <c r="F1513" s="529"/>
      <c r="G1513" s="539">
        <f>IF('Form - Part 1'!$D$48="Yes",1,0)</f>
        <v>0</v>
      </c>
      <c r="H1513" s="527">
        <v>32</v>
      </c>
      <c r="I1513" s="561"/>
      <c r="J1513" s="562"/>
      <c r="K1513" s="567"/>
      <c r="L1513" s="564"/>
      <c r="M1513" s="563"/>
      <c r="N1513" s="568"/>
      <c r="O1513" s="570"/>
      <c r="P1513" s="671">
        <f t="shared" si="233"/>
        <v>0</v>
      </c>
      <c r="Q1513" s="63">
        <f t="shared" si="234"/>
        <v>0</v>
      </c>
      <c r="R1513" s="62">
        <f t="shared" si="235"/>
        <v>0</v>
      </c>
      <c r="S1513" s="66">
        <f t="shared" si="236"/>
        <v>0</v>
      </c>
      <c r="T1513" s="7">
        <f>($I1513='Team Results'!$L$4)+0</f>
        <v>0</v>
      </c>
      <c r="U1513" s="7">
        <f t="shared" si="237"/>
        <v>0</v>
      </c>
      <c r="V1513" s="7">
        <f t="shared" si="238"/>
        <v>0</v>
      </c>
      <c r="W1513" s="66">
        <f t="shared" si="239"/>
        <v>0</v>
      </c>
    </row>
    <row r="1514" spans="1:23" ht="15">
      <c r="A1514" s="5" t="str">
        <f t="shared" si="240"/>
        <v/>
      </c>
      <c r="B1514" s="5" t="str">
        <f t="shared" si="241"/>
        <v/>
      </c>
      <c r="C1514" s="5">
        <v>37</v>
      </c>
      <c r="D1514" s="764"/>
      <c r="F1514" s="529"/>
      <c r="G1514" s="539">
        <f>IF('Form - Part 1'!$D$48="Yes",1,0)</f>
        <v>0</v>
      </c>
      <c r="H1514" s="527">
        <v>33</v>
      </c>
      <c r="I1514" s="561"/>
      <c r="J1514" s="562"/>
      <c r="K1514" s="567"/>
      <c r="L1514" s="564"/>
      <c r="M1514" s="563"/>
      <c r="N1514" s="568"/>
      <c r="O1514" s="570"/>
      <c r="P1514" s="671">
        <f t="shared" si="233"/>
        <v>0</v>
      </c>
      <c r="Q1514" s="63">
        <f t="shared" si="234"/>
        <v>0</v>
      </c>
      <c r="R1514" s="62">
        <f t="shared" si="235"/>
        <v>0</v>
      </c>
      <c r="S1514" s="66">
        <f t="shared" si="236"/>
        <v>0</v>
      </c>
      <c r="T1514" s="7">
        <f>($I1514='Team Results'!$L$4)+0</f>
        <v>0</v>
      </c>
      <c r="U1514" s="7">
        <f t="shared" si="237"/>
        <v>0</v>
      </c>
      <c r="V1514" s="7">
        <f t="shared" si="238"/>
        <v>0</v>
      </c>
      <c r="W1514" s="66">
        <f t="shared" si="239"/>
        <v>0</v>
      </c>
    </row>
    <row r="1515" spans="1:23" ht="15">
      <c r="A1515" s="5" t="str">
        <f t="shared" si="240"/>
        <v/>
      </c>
      <c r="B1515" s="5" t="str">
        <f t="shared" si="241"/>
        <v/>
      </c>
      <c r="C1515" s="5">
        <v>37</v>
      </c>
      <c r="D1515" s="764"/>
      <c r="F1515" s="529"/>
      <c r="G1515" s="539">
        <f>IF('Form - Part 1'!$D$48="Yes",1,0)</f>
        <v>0</v>
      </c>
      <c r="H1515" s="527">
        <v>34</v>
      </c>
      <c r="I1515" s="561"/>
      <c r="J1515" s="562"/>
      <c r="K1515" s="567"/>
      <c r="L1515" s="564"/>
      <c r="M1515" s="563"/>
      <c r="N1515" s="568"/>
      <c r="O1515" s="570"/>
      <c r="P1515" s="671">
        <f t="shared" si="233"/>
        <v>0</v>
      </c>
      <c r="Q1515" s="63">
        <f t="shared" si="234"/>
        <v>0</v>
      </c>
      <c r="R1515" s="62">
        <f t="shared" si="235"/>
        <v>0</v>
      </c>
      <c r="S1515" s="66">
        <f t="shared" si="236"/>
        <v>0</v>
      </c>
      <c r="T1515" s="7">
        <f>($I1515='Team Results'!$L$4)+0</f>
        <v>0</v>
      </c>
      <c r="U1515" s="7">
        <f t="shared" si="237"/>
        <v>0</v>
      </c>
      <c r="V1515" s="7">
        <f t="shared" si="238"/>
        <v>0</v>
      </c>
      <c r="W1515" s="66">
        <f t="shared" si="239"/>
        <v>0</v>
      </c>
    </row>
    <row r="1516" spans="1:23" ht="15">
      <c r="A1516" s="5" t="str">
        <f t="shared" si="240"/>
        <v/>
      </c>
      <c r="B1516" s="5" t="str">
        <f t="shared" si="241"/>
        <v/>
      </c>
      <c r="C1516" s="5">
        <v>37</v>
      </c>
      <c r="D1516" s="764"/>
      <c r="F1516" s="529"/>
      <c r="G1516" s="539">
        <f>IF('Form - Part 1'!$D$48="Yes",1,0)</f>
        <v>0</v>
      </c>
      <c r="H1516" s="527">
        <v>35</v>
      </c>
      <c r="I1516" s="561"/>
      <c r="J1516" s="562"/>
      <c r="K1516" s="567"/>
      <c r="L1516" s="564"/>
      <c r="M1516" s="563"/>
      <c r="N1516" s="568"/>
      <c r="O1516" s="570"/>
      <c r="P1516" s="671">
        <f t="shared" si="233"/>
        <v>0</v>
      </c>
      <c r="Q1516" s="63">
        <f t="shared" si="234"/>
        <v>0</v>
      </c>
      <c r="R1516" s="62">
        <f t="shared" si="235"/>
        <v>0</v>
      </c>
      <c r="S1516" s="66">
        <f t="shared" si="236"/>
        <v>0</v>
      </c>
      <c r="T1516" s="7">
        <f>($I1516='Team Results'!$L$4)+0</f>
        <v>0</v>
      </c>
      <c r="U1516" s="7">
        <f t="shared" si="237"/>
        <v>0</v>
      </c>
      <c r="V1516" s="7">
        <f t="shared" si="238"/>
        <v>0</v>
      </c>
      <c r="W1516" s="66">
        <f t="shared" si="239"/>
        <v>0</v>
      </c>
    </row>
    <row r="1517" spans="1:23" ht="15">
      <c r="A1517" s="5" t="str">
        <f t="shared" si="240"/>
        <v/>
      </c>
      <c r="B1517" s="5" t="str">
        <f t="shared" si="241"/>
        <v/>
      </c>
      <c r="C1517" s="5">
        <v>37</v>
      </c>
      <c r="D1517" s="764"/>
      <c r="F1517" s="529"/>
      <c r="G1517" s="539">
        <f>IF('Form - Part 1'!$D$48="Yes",1,0)</f>
        <v>0</v>
      </c>
      <c r="H1517" s="527">
        <v>36</v>
      </c>
      <c r="I1517" s="561"/>
      <c r="J1517" s="562"/>
      <c r="K1517" s="567"/>
      <c r="L1517" s="564"/>
      <c r="M1517" s="563"/>
      <c r="N1517" s="568"/>
      <c r="O1517" s="570"/>
      <c r="P1517" s="671">
        <f t="shared" si="233"/>
        <v>0</v>
      </c>
      <c r="Q1517" s="63">
        <f t="shared" si="234"/>
        <v>0</v>
      </c>
      <c r="R1517" s="62">
        <f t="shared" si="235"/>
        <v>0</v>
      </c>
      <c r="S1517" s="66">
        <f t="shared" si="236"/>
        <v>0</v>
      </c>
      <c r="T1517" s="7">
        <f>($I1517='Team Results'!$L$4)+0</f>
        <v>0</v>
      </c>
      <c r="U1517" s="7">
        <f t="shared" si="237"/>
        <v>0</v>
      </c>
      <c r="V1517" s="7">
        <f t="shared" si="238"/>
        <v>0</v>
      </c>
      <c r="W1517" s="66">
        <f t="shared" si="239"/>
        <v>0</v>
      </c>
    </row>
    <row r="1518" spans="1:23" ht="15">
      <c r="A1518" s="5" t="str">
        <f t="shared" si="240"/>
        <v/>
      </c>
      <c r="B1518" s="5" t="str">
        <f t="shared" si="241"/>
        <v/>
      </c>
      <c r="C1518" s="5">
        <v>37</v>
      </c>
      <c r="D1518" s="764"/>
      <c r="F1518" s="529"/>
      <c r="G1518" s="539">
        <f>IF('Form - Part 1'!$D$48="Yes",1,0)</f>
        <v>0</v>
      </c>
      <c r="H1518" s="527">
        <v>37</v>
      </c>
      <c r="I1518" s="561"/>
      <c r="J1518" s="562"/>
      <c r="K1518" s="567"/>
      <c r="L1518" s="564"/>
      <c r="M1518" s="563"/>
      <c r="N1518" s="568"/>
      <c r="O1518" s="570"/>
      <c r="P1518" s="671">
        <f t="shared" si="233"/>
        <v>0</v>
      </c>
      <c r="Q1518" s="63">
        <f t="shared" si="234"/>
        <v>0</v>
      </c>
      <c r="R1518" s="62">
        <f t="shared" si="235"/>
        <v>0</v>
      </c>
      <c r="S1518" s="66">
        <f t="shared" si="236"/>
        <v>0</v>
      </c>
      <c r="T1518" s="7">
        <f>($I1518='Team Results'!$L$4)+0</f>
        <v>0</v>
      </c>
      <c r="U1518" s="7">
        <f t="shared" si="237"/>
        <v>0</v>
      </c>
      <c r="V1518" s="7">
        <f t="shared" si="238"/>
        <v>0</v>
      </c>
      <c r="W1518" s="66">
        <f t="shared" si="239"/>
        <v>0</v>
      </c>
    </row>
    <row r="1519" spans="1:23" ht="15">
      <c r="A1519" s="5" t="str">
        <f t="shared" si="240"/>
        <v/>
      </c>
      <c r="B1519" s="5" t="str">
        <f t="shared" si="241"/>
        <v/>
      </c>
      <c r="C1519" s="5">
        <v>37</v>
      </c>
      <c r="D1519" s="764"/>
      <c r="F1519" s="529"/>
      <c r="G1519" s="539">
        <f>IF('Form - Part 1'!$D$48="Yes",1,0)</f>
        <v>0</v>
      </c>
      <c r="H1519" s="527">
        <v>38</v>
      </c>
      <c r="I1519" s="561"/>
      <c r="J1519" s="562"/>
      <c r="K1519" s="567"/>
      <c r="L1519" s="564"/>
      <c r="M1519" s="563"/>
      <c r="N1519" s="568"/>
      <c r="O1519" s="570"/>
      <c r="P1519" s="671">
        <f t="shared" si="233"/>
        <v>0</v>
      </c>
      <c r="Q1519" s="63">
        <f t="shared" si="234"/>
        <v>0</v>
      </c>
      <c r="R1519" s="62">
        <f t="shared" si="235"/>
        <v>0</v>
      </c>
      <c r="S1519" s="66">
        <f t="shared" si="236"/>
        <v>0</v>
      </c>
      <c r="T1519" s="7">
        <f>($I1519='Team Results'!$L$4)+0</f>
        <v>0</v>
      </c>
      <c r="U1519" s="7">
        <f t="shared" si="237"/>
        <v>0</v>
      </c>
      <c r="V1519" s="7">
        <f t="shared" si="238"/>
        <v>0</v>
      </c>
      <c r="W1519" s="66">
        <f t="shared" si="239"/>
        <v>0</v>
      </c>
    </row>
    <row r="1520" spans="1:23" ht="15">
      <c r="A1520" s="5" t="str">
        <f t="shared" si="240"/>
        <v/>
      </c>
      <c r="B1520" s="5" t="str">
        <f t="shared" si="241"/>
        <v/>
      </c>
      <c r="C1520" s="5">
        <v>37</v>
      </c>
      <c r="D1520" s="764"/>
      <c r="F1520" s="529"/>
      <c r="G1520" s="539">
        <f>IF('Form - Part 1'!$D$48="Yes",1,0)</f>
        <v>0</v>
      </c>
      <c r="H1520" s="527">
        <v>39</v>
      </c>
      <c r="I1520" s="561"/>
      <c r="J1520" s="562"/>
      <c r="K1520" s="563"/>
      <c r="L1520" s="564"/>
      <c r="M1520" s="563"/>
      <c r="N1520" s="565"/>
      <c r="O1520" s="570"/>
      <c r="P1520" s="671">
        <f t="shared" si="233"/>
        <v>0</v>
      </c>
      <c r="Q1520" s="63">
        <f t="shared" si="234"/>
        <v>0</v>
      </c>
      <c r="R1520" s="62">
        <f t="shared" si="235"/>
        <v>0</v>
      </c>
      <c r="S1520" s="66">
        <f t="shared" si="236"/>
        <v>0</v>
      </c>
      <c r="T1520" s="7">
        <f>($I1520='Team Results'!$L$4)+0</f>
        <v>0</v>
      </c>
      <c r="U1520" s="7">
        <f t="shared" si="237"/>
        <v>0</v>
      </c>
      <c r="V1520" s="7">
        <f t="shared" si="238"/>
        <v>0</v>
      </c>
      <c r="W1520" s="66">
        <f t="shared" si="239"/>
        <v>0</v>
      </c>
    </row>
    <row r="1521" spans="1:52" s="5" customFormat="1" ht="15">
      <c r="A1521" s="5" t="str">
        <f t="shared" si="240"/>
        <v/>
      </c>
      <c r="B1521" s="5" t="str">
        <f t="shared" si="241"/>
        <v/>
      </c>
      <c r="C1521" s="5">
        <v>37</v>
      </c>
      <c r="D1521" s="765"/>
      <c r="E1521" s="536"/>
      <c r="F1521" s="529"/>
      <c r="G1521" s="539">
        <f>IF('Form - Part 1'!$D$48="Yes",1,0)</f>
        <v>0</v>
      </c>
      <c r="H1521" s="537">
        <v>40</v>
      </c>
      <c r="I1521" s="579"/>
      <c r="J1521" s="580"/>
      <c r="K1521" s="583"/>
      <c r="L1521" s="582"/>
      <c r="M1521" s="583"/>
      <c r="N1521" s="584"/>
      <c r="O1521" s="585"/>
      <c r="P1521" s="671">
        <f t="shared" si="233"/>
        <v>0</v>
      </c>
      <c r="Q1521" s="63">
        <f t="shared" si="234"/>
        <v>0</v>
      </c>
      <c r="R1521" s="62">
        <f t="shared" si="235"/>
        <v>0</v>
      </c>
      <c r="S1521" s="66">
        <f t="shared" si="236"/>
        <v>0</v>
      </c>
      <c r="T1521" s="7">
        <f>($I1521='Team Results'!$L$4)+0</f>
        <v>0</v>
      </c>
      <c r="U1521" s="7">
        <f t="shared" si="237"/>
        <v>0</v>
      </c>
      <c r="V1521" s="7">
        <f t="shared" si="238"/>
        <v>0</v>
      </c>
      <c r="W1521" s="66">
        <f t="shared" si="239"/>
        <v>0</v>
      </c>
      <c r="X1521" s="62"/>
      <c r="Y1521" s="62"/>
      <c r="Z1521" s="62"/>
      <c r="AA1521" s="62"/>
      <c r="AB1521" s="62"/>
      <c r="AC1521" s="62"/>
      <c r="AD1521" s="62"/>
      <c r="AE1521" s="62"/>
      <c r="AF1521" s="62"/>
      <c r="AG1521" s="62"/>
      <c r="AH1521" s="62"/>
      <c r="AI1521" s="62"/>
      <c r="AJ1521" s="62"/>
      <c r="AK1521" s="62"/>
      <c r="AL1521" s="62"/>
      <c r="AM1521" s="62"/>
      <c r="AN1521" s="62"/>
      <c r="AO1521" s="62"/>
      <c r="AP1521" s="62"/>
      <c r="AQ1521" s="62"/>
      <c r="AR1521" s="62"/>
      <c r="AS1521" s="62"/>
      <c r="AT1521" s="62"/>
      <c r="AU1521" s="62"/>
      <c r="AV1521" s="62"/>
      <c r="AW1521" s="62"/>
      <c r="AX1521" s="62"/>
      <c r="AY1521" s="62"/>
      <c r="AZ1521" s="62"/>
    </row>
    <row r="1522" spans="1:52" s="241" customFormat="1">
      <c r="D1522" s="298"/>
      <c r="E1522" s="299"/>
      <c r="F1522" s="300"/>
      <c r="G1522" s="300"/>
      <c r="I1522" s="242"/>
      <c r="J1522" s="242"/>
      <c r="K1522" s="242"/>
      <c r="L1522" s="242"/>
      <c r="M1522" s="242"/>
      <c r="N1522" s="242"/>
      <c r="O1522" s="243"/>
      <c r="P1522" s="671">
        <f t="shared" si="233"/>
        <v>0</v>
      </c>
      <c r="Q1522" s="63">
        <f t="shared" si="234"/>
        <v>0</v>
      </c>
      <c r="R1522" s="62">
        <f t="shared" si="235"/>
        <v>0</v>
      </c>
      <c r="S1522" s="66">
        <f t="shared" si="236"/>
        <v>0</v>
      </c>
      <c r="T1522" s="7">
        <f>($I1522='Team Results'!$L$4)+0</f>
        <v>0</v>
      </c>
      <c r="U1522" s="7">
        <f t="shared" si="237"/>
        <v>0</v>
      </c>
      <c r="V1522" s="7">
        <f t="shared" si="238"/>
        <v>0</v>
      </c>
      <c r="W1522" s="66">
        <f t="shared" si="239"/>
        <v>0</v>
      </c>
    </row>
    <row r="1523" spans="1:52" ht="15">
      <c r="A1523" s="5" t="str">
        <f>IF(ISERROR(MONTH($E$1523)),"",MONTH($E$1523))</f>
        <v/>
      </c>
      <c r="B1523" s="5" t="str">
        <f>IF(ISERROR(WEEKNUM($E$1523)),"",WEEKNUM($E$1523))</f>
        <v/>
      </c>
      <c r="C1523" s="5">
        <v>38</v>
      </c>
      <c r="D1523" s="763">
        <v>38</v>
      </c>
      <c r="E1523" s="538" t="str">
        <f>IF(ISBLANK('Form - Part 1'!B49),"",'Form - Part 1'!B49)</f>
        <v/>
      </c>
      <c r="F1523" s="539" t="str">
        <f>IF(ISBLANK('Form - Part 1'!C49),"0",'Form - Part 1'!C49)</f>
        <v>0</v>
      </c>
      <c r="G1523" s="539">
        <f>IF('Form - Part 1'!$D$49="Yes",1,0)</f>
        <v>0</v>
      </c>
      <c r="H1523" s="527">
        <v>1</v>
      </c>
      <c r="I1523" s="561"/>
      <c r="J1523" s="562"/>
      <c r="K1523" s="563"/>
      <c r="L1523" s="564"/>
      <c r="M1523" s="563"/>
      <c r="N1523" s="565"/>
      <c r="O1523" s="570"/>
      <c r="P1523" s="671">
        <f t="shared" si="233"/>
        <v>0</v>
      </c>
      <c r="Q1523" s="63">
        <f t="shared" si="234"/>
        <v>0</v>
      </c>
      <c r="R1523" s="62">
        <f t="shared" si="235"/>
        <v>0</v>
      </c>
      <c r="S1523" s="66">
        <f t="shared" si="236"/>
        <v>0</v>
      </c>
      <c r="T1523" s="7">
        <f>($I1523='Team Results'!$L$4)+0</f>
        <v>0</v>
      </c>
      <c r="U1523" s="7">
        <f t="shared" si="237"/>
        <v>0</v>
      </c>
      <c r="V1523" s="7">
        <f t="shared" si="238"/>
        <v>0</v>
      </c>
      <c r="W1523" s="66">
        <f t="shared" si="239"/>
        <v>0</v>
      </c>
    </row>
    <row r="1524" spans="1:52" ht="15">
      <c r="A1524" s="5" t="str">
        <f t="shared" ref="A1524:A1562" si="242">IF(ISERROR(MONTH($E$1523)),"",MONTH($E$1523))</f>
        <v/>
      </c>
      <c r="B1524" s="5" t="str">
        <f t="shared" ref="B1524:B1562" si="243">IF(ISERROR(WEEKNUM($E$1523)),"",WEEKNUM($E$1523))</f>
        <v/>
      </c>
      <c r="C1524" s="5">
        <v>38</v>
      </c>
      <c r="D1524" s="764"/>
      <c r="F1524" s="529"/>
      <c r="G1524" s="539">
        <f>IF('Form - Part 1'!$D$49="Yes",1,0)</f>
        <v>0</v>
      </c>
      <c r="H1524" s="527">
        <v>2</v>
      </c>
      <c r="I1524" s="561"/>
      <c r="J1524" s="562"/>
      <c r="K1524" s="567"/>
      <c r="L1524" s="564"/>
      <c r="M1524" s="563"/>
      <c r="N1524" s="568"/>
      <c r="O1524" s="570"/>
      <c r="P1524" s="671">
        <f t="shared" si="233"/>
        <v>0</v>
      </c>
      <c r="Q1524" s="63">
        <f t="shared" si="234"/>
        <v>0</v>
      </c>
      <c r="R1524" s="62">
        <f t="shared" si="235"/>
        <v>0</v>
      </c>
      <c r="S1524" s="66">
        <f t="shared" si="236"/>
        <v>0</v>
      </c>
      <c r="T1524" s="7">
        <f>($I1524='Team Results'!$L$4)+0</f>
        <v>0</v>
      </c>
      <c r="U1524" s="7">
        <f t="shared" si="237"/>
        <v>0</v>
      </c>
      <c r="V1524" s="7">
        <f t="shared" si="238"/>
        <v>0</v>
      </c>
      <c r="W1524" s="66">
        <f t="shared" si="239"/>
        <v>0</v>
      </c>
    </row>
    <row r="1525" spans="1:52" ht="15">
      <c r="A1525" s="5" t="str">
        <f t="shared" si="242"/>
        <v/>
      </c>
      <c r="B1525" s="5" t="str">
        <f t="shared" si="243"/>
        <v/>
      </c>
      <c r="C1525" s="5">
        <v>38</v>
      </c>
      <c r="D1525" s="764"/>
      <c r="F1525" s="529"/>
      <c r="G1525" s="539">
        <f>IF('Form - Part 1'!$D$49="Yes",1,0)</f>
        <v>0</v>
      </c>
      <c r="H1525" s="527">
        <v>3</v>
      </c>
      <c r="I1525" s="561"/>
      <c r="J1525" s="562"/>
      <c r="K1525" s="567"/>
      <c r="L1525" s="564"/>
      <c r="M1525" s="563"/>
      <c r="N1525" s="568"/>
      <c r="O1525" s="570"/>
      <c r="P1525" s="671">
        <f t="shared" si="233"/>
        <v>0</v>
      </c>
      <c r="Q1525" s="63">
        <f t="shared" si="234"/>
        <v>0</v>
      </c>
      <c r="R1525" s="62">
        <f t="shared" si="235"/>
        <v>0</v>
      </c>
      <c r="S1525" s="66">
        <f t="shared" si="236"/>
        <v>0</v>
      </c>
      <c r="T1525" s="7">
        <f>($I1525='Team Results'!$L$4)+0</f>
        <v>0</v>
      </c>
      <c r="U1525" s="7">
        <f t="shared" si="237"/>
        <v>0</v>
      </c>
      <c r="V1525" s="7">
        <f t="shared" si="238"/>
        <v>0</v>
      </c>
      <c r="W1525" s="66">
        <f t="shared" si="239"/>
        <v>0</v>
      </c>
    </row>
    <row r="1526" spans="1:52" ht="15">
      <c r="A1526" s="5" t="str">
        <f t="shared" si="242"/>
        <v/>
      </c>
      <c r="B1526" s="5" t="str">
        <f t="shared" si="243"/>
        <v/>
      </c>
      <c r="C1526" s="5">
        <v>38</v>
      </c>
      <c r="D1526" s="764"/>
      <c r="F1526" s="529"/>
      <c r="G1526" s="539">
        <f>IF('Form - Part 1'!$D$49="Yes",1,0)</f>
        <v>0</v>
      </c>
      <c r="H1526" s="527">
        <v>4</v>
      </c>
      <c r="I1526" s="561"/>
      <c r="J1526" s="562"/>
      <c r="K1526" s="563"/>
      <c r="L1526" s="564"/>
      <c r="M1526" s="563"/>
      <c r="N1526" s="565"/>
      <c r="O1526" s="570"/>
      <c r="P1526" s="671">
        <f t="shared" si="233"/>
        <v>0</v>
      </c>
      <c r="Q1526" s="63">
        <f t="shared" si="234"/>
        <v>0</v>
      </c>
      <c r="R1526" s="62">
        <f t="shared" si="235"/>
        <v>0</v>
      </c>
      <c r="S1526" s="66">
        <f t="shared" si="236"/>
        <v>0</v>
      </c>
      <c r="T1526" s="7">
        <f>($I1526='Team Results'!$L$4)+0</f>
        <v>0</v>
      </c>
      <c r="U1526" s="7">
        <f t="shared" si="237"/>
        <v>0</v>
      </c>
      <c r="V1526" s="7">
        <f t="shared" si="238"/>
        <v>0</v>
      </c>
      <c r="W1526" s="66">
        <f t="shared" si="239"/>
        <v>0</v>
      </c>
    </row>
    <row r="1527" spans="1:52" ht="15">
      <c r="A1527" s="5" t="str">
        <f t="shared" si="242"/>
        <v/>
      </c>
      <c r="B1527" s="5" t="str">
        <f t="shared" si="243"/>
        <v/>
      </c>
      <c r="C1527" s="5">
        <v>38</v>
      </c>
      <c r="D1527" s="764"/>
      <c r="F1527" s="529"/>
      <c r="G1527" s="539">
        <f>IF('Form - Part 1'!$D$49="Yes",1,0)</f>
        <v>0</v>
      </c>
      <c r="H1527" s="527">
        <v>5</v>
      </c>
      <c r="I1527" s="561"/>
      <c r="J1527" s="562"/>
      <c r="K1527" s="563"/>
      <c r="L1527" s="564"/>
      <c r="M1527" s="563"/>
      <c r="N1527" s="565"/>
      <c r="O1527" s="570"/>
      <c r="P1527" s="671">
        <f t="shared" si="233"/>
        <v>0</v>
      </c>
      <c r="Q1527" s="63">
        <f t="shared" si="234"/>
        <v>0</v>
      </c>
      <c r="R1527" s="62">
        <f t="shared" si="235"/>
        <v>0</v>
      </c>
      <c r="S1527" s="66">
        <f t="shared" si="236"/>
        <v>0</v>
      </c>
      <c r="T1527" s="7">
        <f>($I1527='Team Results'!$L$4)+0</f>
        <v>0</v>
      </c>
      <c r="U1527" s="7">
        <f t="shared" si="237"/>
        <v>0</v>
      </c>
      <c r="V1527" s="7">
        <f t="shared" si="238"/>
        <v>0</v>
      </c>
      <c r="W1527" s="66">
        <f t="shared" si="239"/>
        <v>0</v>
      </c>
    </row>
    <row r="1528" spans="1:52" ht="15">
      <c r="A1528" s="5" t="str">
        <f t="shared" si="242"/>
        <v/>
      </c>
      <c r="B1528" s="5" t="str">
        <f t="shared" si="243"/>
        <v/>
      </c>
      <c r="C1528" s="5">
        <v>38</v>
      </c>
      <c r="D1528" s="764"/>
      <c r="F1528" s="529"/>
      <c r="G1528" s="539">
        <f>IF('Form - Part 1'!$D$49="Yes",1,0)</f>
        <v>0</v>
      </c>
      <c r="H1528" s="527">
        <v>6</v>
      </c>
      <c r="I1528" s="561"/>
      <c r="J1528" s="562"/>
      <c r="K1528" s="563"/>
      <c r="L1528" s="564"/>
      <c r="M1528" s="563"/>
      <c r="N1528" s="565"/>
      <c r="O1528" s="570"/>
      <c r="P1528" s="671">
        <f t="shared" si="233"/>
        <v>0</v>
      </c>
      <c r="Q1528" s="63">
        <f t="shared" si="234"/>
        <v>0</v>
      </c>
      <c r="R1528" s="62">
        <f t="shared" si="235"/>
        <v>0</v>
      </c>
      <c r="S1528" s="66">
        <f t="shared" si="236"/>
        <v>0</v>
      </c>
      <c r="T1528" s="7">
        <f>($I1528='Team Results'!$L$4)+0</f>
        <v>0</v>
      </c>
      <c r="U1528" s="7">
        <f t="shared" si="237"/>
        <v>0</v>
      </c>
      <c r="V1528" s="7">
        <f t="shared" si="238"/>
        <v>0</v>
      </c>
      <c r="W1528" s="66">
        <f t="shared" si="239"/>
        <v>0</v>
      </c>
    </row>
    <row r="1529" spans="1:52" ht="15">
      <c r="A1529" s="5" t="str">
        <f t="shared" si="242"/>
        <v/>
      </c>
      <c r="B1529" s="5" t="str">
        <f t="shared" si="243"/>
        <v/>
      </c>
      <c r="C1529" s="5">
        <v>38</v>
      </c>
      <c r="D1529" s="764"/>
      <c r="F1529" s="529"/>
      <c r="G1529" s="539">
        <f>IF('Form - Part 1'!$D$49="Yes",1,0)</f>
        <v>0</v>
      </c>
      <c r="H1529" s="527">
        <v>7</v>
      </c>
      <c r="I1529" s="561"/>
      <c r="J1529" s="562"/>
      <c r="K1529" s="567"/>
      <c r="L1529" s="564"/>
      <c r="M1529" s="563"/>
      <c r="N1529" s="568"/>
      <c r="O1529" s="570"/>
      <c r="P1529" s="671">
        <f t="shared" si="233"/>
        <v>0</v>
      </c>
      <c r="Q1529" s="63">
        <f t="shared" si="234"/>
        <v>0</v>
      </c>
      <c r="R1529" s="62">
        <f t="shared" si="235"/>
        <v>0</v>
      </c>
      <c r="S1529" s="66">
        <f t="shared" si="236"/>
        <v>0</v>
      </c>
      <c r="T1529" s="7">
        <f>($I1529='Team Results'!$L$4)+0</f>
        <v>0</v>
      </c>
      <c r="U1529" s="7">
        <f t="shared" si="237"/>
        <v>0</v>
      </c>
      <c r="V1529" s="7">
        <f t="shared" si="238"/>
        <v>0</v>
      </c>
      <c r="W1529" s="66">
        <f t="shared" si="239"/>
        <v>0</v>
      </c>
    </row>
    <row r="1530" spans="1:52" ht="15">
      <c r="A1530" s="5" t="str">
        <f t="shared" si="242"/>
        <v/>
      </c>
      <c r="B1530" s="5" t="str">
        <f t="shared" si="243"/>
        <v/>
      </c>
      <c r="C1530" s="5">
        <v>38</v>
      </c>
      <c r="D1530" s="764"/>
      <c r="F1530" s="529"/>
      <c r="G1530" s="539">
        <f>IF('Form - Part 1'!$D$49="Yes",1,0)</f>
        <v>0</v>
      </c>
      <c r="H1530" s="527">
        <v>8</v>
      </c>
      <c r="I1530" s="561"/>
      <c r="J1530" s="562"/>
      <c r="K1530" s="567"/>
      <c r="L1530" s="564"/>
      <c r="M1530" s="563"/>
      <c r="N1530" s="568"/>
      <c r="O1530" s="570"/>
      <c r="P1530" s="671">
        <f t="shared" si="233"/>
        <v>0</v>
      </c>
      <c r="Q1530" s="63">
        <f t="shared" si="234"/>
        <v>0</v>
      </c>
      <c r="R1530" s="62">
        <f t="shared" si="235"/>
        <v>0</v>
      </c>
      <c r="S1530" s="66">
        <f t="shared" si="236"/>
        <v>0</v>
      </c>
      <c r="T1530" s="7">
        <f>($I1530='Team Results'!$L$4)+0</f>
        <v>0</v>
      </c>
      <c r="U1530" s="7">
        <f t="shared" si="237"/>
        <v>0</v>
      </c>
      <c r="V1530" s="7">
        <f t="shared" si="238"/>
        <v>0</v>
      </c>
      <c r="W1530" s="66">
        <f t="shared" si="239"/>
        <v>0</v>
      </c>
    </row>
    <row r="1531" spans="1:52" ht="15">
      <c r="A1531" s="5" t="str">
        <f t="shared" si="242"/>
        <v/>
      </c>
      <c r="B1531" s="5" t="str">
        <f t="shared" si="243"/>
        <v/>
      </c>
      <c r="C1531" s="5">
        <v>38</v>
      </c>
      <c r="D1531" s="764"/>
      <c r="F1531" s="529"/>
      <c r="G1531" s="539">
        <f>IF('Form - Part 1'!$D$49="Yes",1,0)</f>
        <v>0</v>
      </c>
      <c r="H1531" s="527">
        <v>9</v>
      </c>
      <c r="I1531" s="561"/>
      <c r="J1531" s="562"/>
      <c r="K1531" s="563"/>
      <c r="L1531" s="564"/>
      <c r="M1531" s="563"/>
      <c r="N1531" s="565"/>
      <c r="O1531" s="570"/>
      <c r="P1531" s="671">
        <f t="shared" si="233"/>
        <v>0</v>
      </c>
      <c r="Q1531" s="63">
        <f t="shared" si="234"/>
        <v>0</v>
      </c>
      <c r="R1531" s="62">
        <f t="shared" si="235"/>
        <v>0</v>
      </c>
      <c r="S1531" s="66">
        <f t="shared" si="236"/>
        <v>0</v>
      </c>
      <c r="T1531" s="7">
        <f>($I1531='Team Results'!$L$4)+0</f>
        <v>0</v>
      </c>
      <c r="U1531" s="7">
        <f t="shared" si="237"/>
        <v>0</v>
      </c>
      <c r="V1531" s="7">
        <f t="shared" si="238"/>
        <v>0</v>
      </c>
      <c r="W1531" s="66">
        <f t="shared" si="239"/>
        <v>0</v>
      </c>
    </row>
    <row r="1532" spans="1:52" ht="15">
      <c r="A1532" s="5" t="str">
        <f t="shared" si="242"/>
        <v/>
      </c>
      <c r="B1532" s="5" t="str">
        <f t="shared" si="243"/>
        <v/>
      </c>
      <c r="C1532" s="5">
        <v>38</v>
      </c>
      <c r="D1532" s="764"/>
      <c r="F1532" s="529"/>
      <c r="G1532" s="539">
        <f>IF('Form - Part 1'!$D$49="Yes",1,0)</f>
        <v>0</v>
      </c>
      <c r="H1532" s="527">
        <v>10</v>
      </c>
      <c r="I1532" s="561"/>
      <c r="J1532" s="562"/>
      <c r="K1532" s="567"/>
      <c r="L1532" s="564"/>
      <c r="M1532" s="563"/>
      <c r="N1532" s="568"/>
      <c r="O1532" s="570"/>
      <c r="P1532" s="671">
        <f t="shared" si="233"/>
        <v>0</v>
      </c>
      <c r="Q1532" s="63">
        <f t="shared" si="234"/>
        <v>0</v>
      </c>
      <c r="R1532" s="62">
        <f t="shared" si="235"/>
        <v>0</v>
      </c>
      <c r="S1532" s="66">
        <f t="shared" si="236"/>
        <v>0</v>
      </c>
      <c r="T1532" s="7">
        <f>($I1532='Team Results'!$L$4)+0</f>
        <v>0</v>
      </c>
      <c r="U1532" s="7">
        <f t="shared" si="237"/>
        <v>0</v>
      </c>
      <c r="V1532" s="7">
        <f t="shared" si="238"/>
        <v>0</v>
      </c>
      <c r="W1532" s="66">
        <f t="shared" si="239"/>
        <v>0</v>
      </c>
    </row>
    <row r="1533" spans="1:52" ht="15">
      <c r="A1533" s="5" t="str">
        <f t="shared" si="242"/>
        <v/>
      </c>
      <c r="B1533" s="5" t="str">
        <f t="shared" si="243"/>
        <v/>
      </c>
      <c r="C1533" s="5">
        <v>38</v>
      </c>
      <c r="D1533" s="764"/>
      <c r="F1533" s="529"/>
      <c r="G1533" s="539">
        <f>IF('Form - Part 1'!$D$49="Yes",1,0)</f>
        <v>0</v>
      </c>
      <c r="H1533" s="527">
        <v>11</v>
      </c>
      <c r="I1533" s="561"/>
      <c r="J1533" s="562"/>
      <c r="K1533" s="563"/>
      <c r="L1533" s="564"/>
      <c r="M1533" s="563"/>
      <c r="N1533" s="565"/>
      <c r="O1533" s="570"/>
      <c r="P1533" s="671">
        <f t="shared" si="233"/>
        <v>0</v>
      </c>
      <c r="Q1533" s="63">
        <f t="shared" si="234"/>
        <v>0</v>
      </c>
      <c r="R1533" s="62">
        <f t="shared" si="235"/>
        <v>0</v>
      </c>
      <c r="S1533" s="66">
        <f t="shared" si="236"/>
        <v>0</v>
      </c>
      <c r="T1533" s="7">
        <f>($I1533='Team Results'!$L$4)+0</f>
        <v>0</v>
      </c>
      <c r="U1533" s="7">
        <f t="shared" si="237"/>
        <v>0</v>
      </c>
      <c r="V1533" s="7">
        <f t="shared" si="238"/>
        <v>0</v>
      </c>
      <c r="W1533" s="66">
        <f t="shared" si="239"/>
        <v>0</v>
      </c>
    </row>
    <row r="1534" spans="1:52" ht="15">
      <c r="A1534" s="5" t="str">
        <f t="shared" si="242"/>
        <v/>
      </c>
      <c r="B1534" s="5" t="str">
        <f t="shared" si="243"/>
        <v/>
      </c>
      <c r="C1534" s="5">
        <v>38</v>
      </c>
      <c r="D1534" s="764"/>
      <c r="F1534" s="529"/>
      <c r="G1534" s="539">
        <f>IF('Form - Part 1'!$D$49="Yes",1,0)</f>
        <v>0</v>
      </c>
      <c r="H1534" s="527">
        <v>12</v>
      </c>
      <c r="I1534" s="561"/>
      <c r="J1534" s="562"/>
      <c r="K1534" s="567"/>
      <c r="L1534" s="564"/>
      <c r="M1534" s="563"/>
      <c r="N1534" s="568"/>
      <c r="O1534" s="570"/>
      <c r="P1534" s="671">
        <f t="shared" si="233"/>
        <v>0</v>
      </c>
      <c r="Q1534" s="63">
        <f t="shared" si="234"/>
        <v>0</v>
      </c>
      <c r="R1534" s="62">
        <f t="shared" si="235"/>
        <v>0</v>
      </c>
      <c r="S1534" s="66">
        <f t="shared" si="236"/>
        <v>0</v>
      </c>
      <c r="T1534" s="7">
        <f>($I1534='Team Results'!$L$4)+0</f>
        <v>0</v>
      </c>
      <c r="U1534" s="7">
        <f t="shared" si="237"/>
        <v>0</v>
      </c>
      <c r="V1534" s="7">
        <f t="shared" si="238"/>
        <v>0</v>
      </c>
      <c r="W1534" s="66">
        <f t="shared" si="239"/>
        <v>0</v>
      </c>
    </row>
    <row r="1535" spans="1:52" ht="15">
      <c r="A1535" s="5" t="str">
        <f t="shared" si="242"/>
        <v/>
      </c>
      <c r="B1535" s="5" t="str">
        <f t="shared" si="243"/>
        <v/>
      </c>
      <c r="C1535" s="5">
        <v>38</v>
      </c>
      <c r="D1535" s="764"/>
      <c r="F1535" s="529"/>
      <c r="G1535" s="539">
        <f>IF('Form - Part 1'!$D$49="Yes",1,0)</f>
        <v>0</v>
      </c>
      <c r="H1535" s="527">
        <v>13</v>
      </c>
      <c r="I1535" s="561"/>
      <c r="J1535" s="562"/>
      <c r="K1535" s="567"/>
      <c r="L1535" s="564"/>
      <c r="M1535" s="563"/>
      <c r="N1535" s="568"/>
      <c r="O1535" s="570"/>
      <c r="P1535" s="671">
        <f t="shared" si="233"/>
        <v>0</v>
      </c>
      <c r="Q1535" s="63">
        <f t="shared" si="234"/>
        <v>0</v>
      </c>
      <c r="R1535" s="62">
        <f t="shared" si="235"/>
        <v>0</v>
      </c>
      <c r="S1535" s="66">
        <f t="shared" si="236"/>
        <v>0</v>
      </c>
      <c r="T1535" s="7">
        <f>($I1535='Team Results'!$L$4)+0</f>
        <v>0</v>
      </c>
      <c r="U1535" s="7">
        <f t="shared" si="237"/>
        <v>0</v>
      </c>
      <c r="V1535" s="7">
        <f t="shared" si="238"/>
        <v>0</v>
      </c>
      <c r="W1535" s="66">
        <f t="shared" si="239"/>
        <v>0</v>
      </c>
    </row>
    <row r="1536" spans="1:52" ht="15">
      <c r="A1536" s="5" t="str">
        <f t="shared" si="242"/>
        <v/>
      </c>
      <c r="B1536" s="5" t="str">
        <f t="shared" si="243"/>
        <v/>
      </c>
      <c r="C1536" s="5">
        <v>38</v>
      </c>
      <c r="D1536" s="764"/>
      <c r="F1536" s="529"/>
      <c r="G1536" s="539">
        <f>IF('Form - Part 1'!$D$49="Yes",1,0)</f>
        <v>0</v>
      </c>
      <c r="H1536" s="527">
        <v>14</v>
      </c>
      <c r="I1536" s="561"/>
      <c r="J1536" s="562"/>
      <c r="K1536" s="563"/>
      <c r="L1536" s="564"/>
      <c r="M1536" s="563"/>
      <c r="N1536" s="565"/>
      <c r="O1536" s="570"/>
      <c r="P1536" s="671">
        <f t="shared" si="233"/>
        <v>0</v>
      </c>
      <c r="Q1536" s="63">
        <f t="shared" si="234"/>
        <v>0</v>
      </c>
      <c r="R1536" s="62">
        <f t="shared" si="235"/>
        <v>0</v>
      </c>
      <c r="S1536" s="66">
        <f t="shared" si="236"/>
        <v>0</v>
      </c>
      <c r="T1536" s="7">
        <f>($I1536='Team Results'!$L$4)+0</f>
        <v>0</v>
      </c>
      <c r="U1536" s="7">
        <f t="shared" si="237"/>
        <v>0</v>
      </c>
      <c r="V1536" s="7">
        <f t="shared" si="238"/>
        <v>0</v>
      </c>
      <c r="W1536" s="66">
        <f t="shared" si="239"/>
        <v>0</v>
      </c>
    </row>
    <row r="1537" spans="1:23" ht="15">
      <c r="A1537" s="5" t="str">
        <f t="shared" si="242"/>
        <v/>
      </c>
      <c r="B1537" s="5" t="str">
        <f t="shared" si="243"/>
        <v/>
      </c>
      <c r="C1537" s="5">
        <v>38</v>
      </c>
      <c r="D1537" s="764"/>
      <c r="F1537" s="529"/>
      <c r="G1537" s="539">
        <f>IF('Form - Part 1'!$D$49="Yes",1,0)</f>
        <v>0</v>
      </c>
      <c r="H1537" s="527">
        <v>15</v>
      </c>
      <c r="I1537" s="561"/>
      <c r="J1537" s="562"/>
      <c r="K1537" s="563"/>
      <c r="L1537" s="564"/>
      <c r="M1537" s="563"/>
      <c r="N1537" s="565"/>
      <c r="O1537" s="570"/>
      <c r="P1537" s="671">
        <f t="shared" si="233"/>
        <v>0</v>
      </c>
      <c r="Q1537" s="63">
        <f t="shared" si="234"/>
        <v>0</v>
      </c>
      <c r="R1537" s="62">
        <f t="shared" si="235"/>
        <v>0</v>
      </c>
      <c r="S1537" s="66">
        <f t="shared" si="236"/>
        <v>0</v>
      </c>
      <c r="T1537" s="7">
        <f>($I1537='Team Results'!$L$4)+0</f>
        <v>0</v>
      </c>
      <c r="U1537" s="7">
        <f t="shared" si="237"/>
        <v>0</v>
      </c>
      <c r="V1537" s="7">
        <f t="shared" si="238"/>
        <v>0</v>
      </c>
      <c r="W1537" s="66">
        <f t="shared" si="239"/>
        <v>0</v>
      </c>
    </row>
    <row r="1538" spans="1:23" ht="15">
      <c r="A1538" s="5" t="str">
        <f t="shared" si="242"/>
        <v/>
      </c>
      <c r="B1538" s="5" t="str">
        <f t="shared" si="243"/>
        <v/>
      </c>
      <c r="C1538" s="5">
        <v>38</v>
      </c>
      <c r="D1538" s="764"/>
      <c r="F1538" s="529"/>
      <c r="G1538" s="539">
        <f>IF('Form - Part 1'!$D$49="Yes",1,0)</f>
        <v>0</v>
      </c>
      <c r="H1538" s="527">
        <v>16</v>
      </c>
      <c r="I1538" s="561"/>
      <c r="J1538" s="562"/>
      <c r="K1538" s="563"/>
      <c r="L1538" s="564"/>
      <c r="M1538" s="563"/>
      <c r="N1538" s="565"/>
      <c r="O1538" s="570"/>
      <c r="P1538" s="671">
        <f t="shared" si="233"/>
        <v>0</v>
      </c>
      <c r="Q1538" s="63">
        <f t="shared" si="234"/>
        <v>0</v>
      </c>
      <c r="R1538" s="62">
        <f t="shared" si="235"/>
        <v>0</v>
      </c>
      <c r="S1538" s="66">
        <f t="shared" si="236"/>
        <v>0</v>
      </c>
      <c r="T1538" s="7">
        <f>($I1538='Team Results'!$L$4)+0</f>
        <v>0</v>
      </c>
      <c r="U1538" s="7">
        <f t="shared" si="237"/>
        <v>0</v>
      </c>
      <c r="V1538" s="7">
        <f t="shared" si="238"/>
        <v>0</v>
      </c>
      <c r="W1538" s="66">
        <f t="shared" si="239"/>
        <v>0</v>
      </c>
    </row>
    <row r="1539" spans="1:23" ht="15">
      <c r="A1539" s="5" t="str">
        <f t="shared" si="242"/>
        <v/>
      </c>
      <c r="B1539" s="5" t="str">
        <f t="shared" si="243"/>
        <v/>
      </c>
      <c r="C1539" s="5">
        <v>38</v>
      </c>
      <c r="D1539" s="764"/>
      <c r="F1539" s="529"/>
      <c r="G1539" s="539">
        <f>IF('Form - Part 1'!$D$49="Yes",1,0)</f>
        <v>0</v>
      </c>
      <c r="H1539" s="527">
        <v>17</v>
      </c>
      <c r="I1539" s="561"/>
      <c r="J1539" s="562"/>
      <c r="K1539" s="567"/>
      <c r="L1539" s="564"/>
      <c r="M1539" s="563"/>
      <c r="N1539" s="568"/>
      <c r="O1539" s="570"/>
      <c r="P1539" s="671">
        <f t="shared" si="233"/>
        <v>0</v>
      </c>
      <c r="Q1539" s="63">
        <f t="shared" si="234"/>
        <v>0</v>
      </c>
      <c r="R1539" s="62">
        <f t="shared" si="235"/>
        <v>0</v>
      </c>
      <c r="S1539" s="66">
        <f t="shared" si="236"/>
        <v>0</v>
      </c>
      <c r="T1539" s="7">
        <f>($I1539='Team Results'!$L$4)+0</f>
        <v>0</v>
      </c>
      <c r="U1539" s="7">
        <f t="shared" si="237"/>
        <v>0</v>
      </c>
      <c r="V1539" s="7">
        <f t="shared" si="238"/>
        <v>0</v>
      </c>
      <c r="W1539" s="66">
        <f t="shared" si="239"/>
        <v>0</v>
      </c>
    </row>
    <row r="1540" spans="1:23" ht="15">
      <c r="A1540" s="5" t="str">
        <f t="shared" si="242"/>
        <v/>
      </c>
      <c r="B1540" s="5" t="str">
        <f t="shared" si="243"/>
        <v/>
      </c>
      <c r="C1540" s="5">
        <v>38</v>
      </c>
      <c r="D1540" s="764"/>
      <c r="F1540" s="529"/>
      <c r="G1540" s="539">
        <f>IF('Form - Part 1'!$D$49="Yes",1,0)</f>
        <v>0</v>
      </c>
      <c r="H1540" s="527">
        <v>18</v>
      </c>
      <c r="I1540" s="561"/>
      <c r="J1540" s="562"/>
      <c r="K1540" s="567"/>
      <c r="L1540" s="564"/>
      <c r="M1540" s="563"/>
      <c r="N1540" s="568"/>
      <c r="O1540" s="570"/>
      <c r="P1540" s="671">
        <f t="shared" si="233"/>
        <v>0</v>
      </c>
      <c r="Q1540" s="63">
        <f t="shared" si="234"/>
        <v>0</v>
      </c>
      <c r="R1540" s="62">
        <f t="shared" si="235"/>
        <v>0</v>
      </c>
      <c r="S1540" s="66">
        <f t="shared" si="236"/>
        <v>0</v>
      </c>
      <c r="T1540" s="7">
        <f>($I1540='Team Results'!$L$4)+0</f>
        <v>0</v>
      </c>
      <c r="U1540" s="7">
        <f t="shared" si="237"/>
        <v>0</v>
      </c>
      <c r="V1540" s="7">
        <f t="shared" si="238"/>
        <v>0</v>
      </c>
      <c r="W1540" s="66">
        <f t="shared" si="239"/>
        <v>0</v>
      </c>
    </row>
    <row r="1541" spans="1:23" ht="15">
      <c r="A1541" s="5" t="str">
        <f t="shared" si="242"/>
        <v/>
      </c>
      <c r="B1541" s="5" t="str">
        <f t="shared" si="243"/>
        <v/>
      </c>
      <c r="C1541" s="5">
        <v>38</v>
      </c>
      <c r="D1541" s="764"/>
      <c r="F1541" s="529"/>
      <c r="G1541" s="539">
        <f>IF('Form - Part 1'!$D$49="Yes",1,0)</f>
        <v>0</v>
      </c>
      <c r="H1541" s="527">
        <v>19</v>
      </c>
      <c r="I1541" s="561"/>
      <c r="J1541" s="562"/>
      <c r="K1541" s="567"/>
      <c r="L1541" s="564"/>
      <c r="M1541" s="563"/>
      <c r="N1541" s="568"/>
      <c r="O1541" s="570"/>
      <c r="P1541" s="671">
        <f t="shared" si="233"/>
        <v>0</v>
      </c>
      <c r="Q1541" s="63">
        <f t="shared" si="234"/>
        <v>0</v>
      </c>
      <c r="R1541" s="62">
        <f t="shared" si="235"/>
        <v>0</v>
      </c>
      <c r="S1541" s="66">
        <f t="shared" si="236"/>
        <v>0</v>
      </c>
      <c r="T1541" s="7">
        <f>($I1541='Team Results'!$L$4)+0</f>
        <v>0</v>
      </c>
      <c r="U1541" s="7">
        <f t="shared" si="237"/>
        <v>0</v>
      </c>
      <c r="V1541" s="7">
        <f t="shared" si="238"/>
        <v>0</v>
      </c>
      <c r="W1541" s="66">
        <f t="shared" si="239"/>
        <v>0</v>
      </c>
    </row>
    <row r="1542" spans="1:23" ht="15">
      <c r="A1542" s="5" t="str">
        <f t="shared" si="242"/>
        <v/>
      </c>
      <c r="B1542" s="5" t="str">
        <f t="shared" si="243"/>
        <v/>
      </c>
      <c r="C1542" s="5">
        <v>38</v>
      </c>
      <c r="D1542" s="764"/>
      <c r="F1542" s="529"/>
      <c r="G1542" s="539">
        <f>IF('Form - Part 1'!$D$49="Yes",1,0)</f>
        <v>0</v>
      </c>
      <c r="H1542" s="527">
        <v>20</v>
      </c>
      <c r="I1542" s="561"/>
      <c r="J1542" s="562"/>
      <c r="K1542" s="567"/>
      <c r="L1542" s="564"/>
      <c r="M1542" s="563"/>
      <c r="N1542" s="568"/>
      <c r="O1542" s="570"/>
      <c r="P1542" s="671">
        <f t="shared" si="233"/>
        <v>0</v>
      </c>
      <c r="Q1542" s="63">
        <f t="shared" si="234"/>
        <v>0</v>
      </c>
      <c r="R1542" s="62">
        <f t="shared" si="235"/>
        <v>0</v>
      </c>
      <c r="S1542" s="66">
        <f t="shared" si="236"/>
        <v>0</v>
      </c>
      <c r="T1542" s="7">
        <f>($I1542='Team Results'!$L$4)+0</f>
        <v>0</v>
      </c>
      <c r="U1542" s="7">
        <f t="shared" si="237"/>
        <v>0</v>
      </c>
      <c r="V1542" s="7">
        <f t="shared" si="238"/>
        <v>0</v>
      </c>
      <c r="W1542" s="66">
        <f t="shared" si="239"/>
        <v>0</v>
      </c>
    </row>
    <row r="1543" spans="1:23" ht="15">
      <c r="A1543" s="5" t="str">
        <f t="shared" si="242"/>
        <v/>
      </c>
      <c r="B1543" s="5" t="str">
        <f t="shared" si="243"/>
        <v/>
      </c>
      <c r="C1543" s="5">
        <v>38</v>
      </c>
      <c r="D1543" s="764"/>
      <c r="F1543" s="529"/>
      <c r="G1543" s="539">
        <f>IF('Form - Part 1'!$D$49="Yes",1,0)</f>
        <v>0</v>
      </c>
      <c r="H1543" s="527">
        <v>21</v>
      </c>
      <c r="I1543" s="561"/>
      <c r="J1543" s="562"/>
      <c r="K1543" s="567"/>
      <c r="L1543" s="564"/>
      <c r="M1543" s="563"/>
      <c r="N1543" s="568"/>
      <c r="O1543" s="570"/>
      <c r="P1543" s="671">
        <f t="shared" ref="P1543:P1606" si="244">COUNTA(J1543:N1543)</f>
        <v>0</v>
      </c>
      <c r="Q1543" s="63">
        <f t="shared" ref="Q1543:Q1606" si="245">COUNTIF(J1543:N1543,"Yes")</f>
        <v>0</v>
      </c>
      <c r="R1543" s="62">
        <f t="shared" ref="R1543:R1606" si="246">IF(Q1543 =5, 1,0)</f>
        <v>0</v>
      </c>
      <c r="S1543" s="66">
        <f t="shared" ref="S1543:S1606" si="247">IF(G1543+P1543&gt;1,1,0)</f>
        <v>0</v>
      </c>
      <c r="T1543" s="7">
        <f>($I1543='Team Results'!$L$4)+0</f>
        <v>0</v>
      </c>
      <c r="U1543" s="7">
        <f t="shared" ref="U1543:U1606" si="248">IF(T1543=1,Q1543,0)</f>
        <v>0</v>
      </c>
      <c r="V1543" s="7">
        <f t="shared" ref="V1543:V1606" si="249">IF(T1543=1,R1543,0)</f>
        <v>0</v>
      </c>
      <c r="W1543" s="66">
        <f t="shared" ref="W1543:W1606" si="250">IF(T1543=1,S1543,0)</f>
        <v>0</v>
      </c>
    </row>
    <row r="1544" spans="1:23" ht="15">
      <c r="A1544" s="5" t="str">
        <f t="shared" si="242"/>
        <v/>
      </c>
      <c r="B1544" s="5" t="str">
        <f t="shared" si="243"/>
        <v/>
      </c>
      <c r="C1544" s="5">
        <v>38</v>
      </c>
      <c r="D1544" s="764"/>
      <c r="F1544" s="529"/>
      <c r="G1544" s="539">
        <f>IF('Form - Part 1'!$D$49="Yes",1,0)</f>
        <v>0</v>
      </c>
      <c r="H1544" s="527">
        <v>22</v>
      </c>
      <c r="I1544" s="561"/>
      <c r="J1544" s="562"/>
      <c r="K1544" s="567"/>
      <c r="L1544" s="564"/>
      <c r="M1544" s="563"/>
      <c r="N1544" s="568"/>
      <c r="O1544" s="570"/>
      <c r="P1544" s="671">
        <f t="shared" si="244"/>
        <v>0</v>
      </c>
      <c r="Q1544" s="63">
        <f t="shared" si="245"/>
        <v>0</v>
      </c>
      <c r="R1544" s="62">
        <f t="shared" si="246"/>
        <v>0</v>
      </c>
      <c r="S1544" s="66">
        <f t="shared" si="247"/>
        <v>0</v>
      </c>
      <c r="T1544" s="7">
        <f>($I1544='Team Results'!$L$4)+0</f>
        <v>0</v>
      </c>
      <c r="U1544" s="7">
        <f t="shared" si="248"/>
        <v>0</v>
      </c>
      <c r="V1544" s="7">
        <f t="shared" si="249"/>
        <v>0</v>
      </c>
      <c r="W1544" s="66">
        <f t="shared" si="250"/>
        <v>0</v>
      </c>
    </row>
    <row r="1545" spans="1:23" ht="15">
      <c r="A1545" s="5" t="str">
        <f t="shared" si="242"/>
        <v/>
      </c>
      <c r="B1545" s="5" t="str">
        <f t="shared" si="243"/>
        <v/>
      </c>
      <c r="C1545" s="5">
        <v>38</v>
      </c>
      <c r="D1545" s="764"/>
      <c r="F1545" s="529"/>
      <c r="G1545" s="539">
        <f>IF('Form - Part 1'!$D$49="Yes",1,0)</f>
        <v>0</v>
      </c>
      <c r="H1545" s="527">
        <v>23</v>
      </c>
      <c r="I1545" s="561"/>
      <c r="J1545" s="562"/>
      <c r="K1545" s="567"/>
      <c r="L1545" s="564"/>
      <c r="M1545" s="563"/>
      <c r="N1545" s="568"/>
      <c r="O1545" s="570"/>
      <c r="P1545" s="671">
        <f t="shared" si="244"/>
        <v>0</v>
      </c>
      <c r="Q1545" s="63">
        <f t="shared" si="245"/>
        <v>0</v>
      </c>
      <c r="R1545" s="62">
        <f t="shared" si="246"/>
        <v>0</v>
      </c>
      <c r="S1545" s="66">
        <f t="shared" si="247"/>
        <v>0</v>
      </c>
      <c r="T1545" s="7">
        <f>($I1545='Team Results'!$L$4)+0</f>
        <v>0</v>
      </c>
      <c r="U1545" s="7">
        <f t="shared" si="248"/>
        <v>0</v>
      </c>
      <c r="V1545" s="7">
        <f t="shared" si="249"/>
        <v>0</v>
      </c>
      <c r="W1545" s="66">
        <f t="shared" si="250"/>
        <v>0</v>
      </c>
    </row>
    <row r="1546" spans="1:23" ht="15">
      <c r="A1546" s="5" t="str">
        <f t="shared" si="242"/>
        <v/>
      </c>
      <c r="B1546" s="5" t="str">
        <f t="shared" si="243"/>
        <v/>
      </c>
      <c r="C1546" s="5">
        <v>38</v>
      </c>
      <c r="D1546" s="764"/>
      <c r="F1546" s="529"/>
      <c r="G1546" s="539">
        <f>IF('Form - Part 1'!$D$49="Yes",1,0)</f>
        <v>0</v>
      </c>
      <c r="H1546" s="527">
        <v>24</v>
      </c>
      <c r="I1546" s="561"/>
      <c r="J1546" s="562"/>
      <c r="K1546" s="567"/>
      <c r="L1546" s="564"/>
      <c r="M1546" s="563"/>
      <c r="N1546" s="568"/>
      <c r="O1546" s="570"/>
      <c r="P1546" s="671">
        <f t="shared" si="244"/>
        <v>0</v>
      </c>
      <c r="Q1546" s="63">
        <f t="shared" si="245"/>
        <v>0</v>
      </c>
      <c r="R1546" s="62">
        <f t="shared" si="246"/>
        <v>0</v>
      </c>
      <c r="S1546" s="66">
        <f t="shared" si="247"/>
        <v>0</v>
      </c>
      <c r="T1546" s="7">
        <f>($I1546='Team Results'!$L$4)+0</f>
        <v>0</v>
      </c>
      <c r="U1546" s="7">
        <f t="shared" si="248"/>
        <v>0</v>
      </c>
      <c r="V1546" s="7">
        <f t="shared" si="249"/>
        <v>0</v>
      </c>
      <c r="W1546" s="66">
        <f t="shared" si="250"/>
        <v>0</v>
      </c>
    </row>
    <row r="1547" spans="1:23" ht="15">
      <c r="A1547" s="5" t="str">
        <f t="shared" si="242"/>
        <v/>
      </c>
      <c r="B1547" s="5" t="str">
        <f t="shared" si="243"/>
        <v/>
      </c>
      <c r="C1547" s="5">
        <v>38</v>
      </c>
      <c r="D1547" s="764"/>
      <c r="F1547" s="529"/>
      <c r="G1547" s="539">
        <f>IF('Form - Part 1'!$D$49="Yes",1,0)</f>
        <v>0</v>
      </c>
      <c r="H1547" s="527">
        <v>25</v>
      </c>
      <c r="I1547" s="561"/>
      <c r="J1547" s="562"/>
      <c r="K1547" s="567"/>
      <c r="L1547" s="564"/>
      <c r="M1547" s="563"/>
      <c r="N1547" s="568"/>
      <c r="O1547" s="570"/>
      <c r="P1547" s="671">
        <f t="shared" si="244"/>
        <v>0</v>
      </c>
      <c r="Q1547" s="63">
        <f t="shared" si="245"/>
        <v>0</v>
      </c>
      <c r="R1547" s="62">
        <f t="shared" si="246"/>
        <v>0</v>
      </c>
      <c r="S1547" s="66">
        <f t="shared" si="247"/>
        <v>0</v>
      </c>
      <c r="T1547" s="7">
        <f>($I1547='Team Results'!$L$4)+0</f>
        <v>0</v>
      </c>
      <c r="U1547" s="7">
        <f t="shared" si="248"/>
        <v>0</v>
      </c>
      <c r="V1547" s="7">
        <f t="shared" si="249"/>
        <v>0</v>
      </c>
      <c r="W1547" s="66">
        <f t="shared" si="250"/>
        <v>0</v>
      </c>
    </row>
    <row r="1548" spans="1:23" ht="15">
      <c r="A1548" s="5" t="str">
        <f t="shared" si="242"/>
        <v/>
      </c>
      <c r="B1548" s="5" t="str">
        <f t="shared" si="243"/>
        <v/>
      </c>
      <c r="C1548" s="5">
        <v>38</v>
      </c>
      <c r="D1548" s="764"/>
      <c r="F1548" s="529"/>
      <c r="G1548" s="539">
        <f>IF('Form - Part 1'!$D$49="Yes",1,0)</f>
        <v>0</v>
      </c>
      <c r="H1548" s="527">
        <v>26</v>
      </c>
      <c r="I1548" s="561"/>
      <c r="J1548" s="562"/>
      <c r="K1548" s="563"/>
      <c r="L1548" s="564"/>
      <c r="M1548" s="563"/>
      <c r="N1548" s="565"/>
      <c r="O1548" s="570"/>
      <c r="P1548" s="671">
        <f t="shared" si="244"/>
        <v>0</v>
      </c>
      <c r="Q1548" s="63">
        <f t="shared" si="245"/>
        <v>0</v>
      </c>
      <c r="R1548" s="62">
        <f t="shared" si="246"/>
        <v>0</v>
      </c>
      <c r="S1548" s="66">
        <f t="shared" si="247"/>
        <v>0</v>
      </c>
      <c r="T1548" s="7">
        <f>($I1548='Team Results'!$L$4)+0</f>
        <v>0</v>
      </c>
      <c r="U1548" s="7">
        <f t="shared" si="248"/>
        <v>0</v>
      </c>
      <c r="V1548" s="7">
        <f t="shared" si="249"/>
        <v>0</v>
      </c>
      <c r="W1548" s="66">
        <f t="shared" si="250"/>
        <v>0</v>
      </c>
    </row>
    <row r="1549" spans="1:23" ht="15">
      <c r="A1549" s="5" t="str">
        <f t="shared" si="242"/>
        <v/>
      </c>
      <c r="B1549" s="5" t="str">
        <f t="shared" si="243"/>
        <v/>
      </c>
      <c r="C1549" s="5">
        <v>38</v>
      </c>
      <c r="D1549" s="764"/>
      <c r="F1549" s="529"/>
      <c r="G1549" s="539">
        <f>IF('Form - Part 1'!$D$49="Yes",1,0)</f>
        <v>0</v>
      </c>
      <c r="H1549" s="527">
        <v>27</v>
      </c>
      <c r="I1549" s="561"/>
      <c r="J1549" s="562"/>
      <c r="K1549" s="563"/>
      <c r="L1549" s="564"/>
      <c r="M1549" s="563"/>
      <c r="N1549" s="565"/>
      <c r="O1549" s="570"/>
      <c r="P1549" s="671">
        <f t="shared" si="244"/>
        <v>0</v>
      </c>
      <c r="Q1549" s="63">
        <f t="shared" si="245"/>
        <v>0</v>
      </c>
      <c r="R1549" s="62">
        <f t="shared" si="246"/>
        <v>0</v>
      </c>
      <c r="S1549" s="66">
        <f t="shared" si="247"/>
        <v>0</v>
      </c>
      <c r="T1549" s="7">
        <f>($I1549='Team Results'!$L$4)+0</f>
        <v>0</v>
      </c>
      <c r="U1549" s="7">
        <f t="shared" si="248"/>
        <v>0</v>
      </c>
      <c r="V1549" s="7">
        <f t="shared" si="249"/>
        <v>0</v>
      </c>
      <c r="W1549" s="66">
        <f t="shared" si="250"/>
        <v>0</v>
      </c>
    </row>
    <row r="1550" spans="1:23" ht="15">
      <c r="A1550" s="5" t="str">
        <f t="shared" si="242"/>
        <v/>
      </c>
      <c r="B1550" s="5" t="str">
        <f t="shared" si="243"/>
        <v/>
      </c>
      <c r="C1550" s="5">
        <v>38</v>
      </c>
      <c r="D1550" s="764"/>
      <c r="F1550" s="529"/>
      <c r="G1550" s="539">
        <f>IF('Form - Part 1'!$D$49="Yes",1,0)</f>
        <v>0</v>
      </c>
      <c r="H1550" s="527">
        <v>28</v>
      </c>
      <c r="I1550" s="561"/>
      <c r="J1550" s="562"/>
      <c r="K1550" s="563"/>
      <c r="L1550" s="564"/>
      <c r="M1550" s="563"/>
      <c r="N1550" s="565"/>
      <c r="O1550" s="570"/>
      <c r="P1550" s="671">
        <f t="shared" si="244"/>
        <v>0</v>
      </c>
      <c r="Q1550" s="63">
        <f t="shared" si="245"/>
        <v>0</v>
      </c>
      <c r="R1550" s="62">
        <f t="shared" si="246"/>
        <v>0</v>
      </c>
      <c r="S1550" s="66">
        <f t="shared" si="247"/>
        <v>0</v>
      </c>
      <c r="T1550" s="7">
        <f>($I1550='Team Results'!$L$4)+0</f>
        <v>0</v>
      </c>
      <c r="U1550" s="7">
        <f t="shared" si="248"/>
        <v>0</v>
      </c>
      <c r="V1550" s="7">
        <f t="shared" si="249"/>
        <v>0</v>
      </c>
      <c r="W1550" s="66">
        <f t="shared" si="250"/>
        <v>0</v>
      </c>
    </row>
    <row r="1551" spans="1:23" ht="15">
      <c r="A1551" s="5" t="str">
        <f t="shared" si="242"/>
        <v/>
      </c>
      <c r="B1551" s="5" t="str">
        <f t="shared" si="243"/>
        <v/>
      </c>
      <c r="C1551" s="5">
        <v>38</v>
      </c>
      <c r="D1551" s="764"/>
      <c r="F1551" s="529"/>
      <c r="G1551" s="539">
        <f>IF('Form - Part 1'!$D$49="Yes",1,0)</f>
        <v>0</v>
      </c>
      <c r="H1551" s="527">
        <v>29</v>
      </c>
      <c r="I1551" s="561"/>
      <c r="J1551" s="562"/>
      <c r="K1551" s="563"/>
      <c r="L1551" s="564"/>
      <c r="M1551" s="563"/>
      <c r="N1551" s="565"/>
      <c r="O1551" s="570"/>
      <c r="P1551" s="671">
        <f t="shared" si="244"/>
        <v>0</v>
      </c>
      <c r="Q1551" s="63">
        <f t="shared" si="245"/>
        <v>0</v>
      </c>
      <c r="R1551" s="62">
        <f t="shared" si="246"/>
        <v>0</v>
      </c>
      <c r="S1551" s="66">
        <f t="shared" si="247"/>
        <v>0</v>
      </c>
      <c r="T1551" s="7">
        <f>($I1551='Team Results'!$L$4)+0</f>
        <v>0</v>
      </c>
      <c r="U1551" s="7">
        <f t="shared" si="248"/>
        <v>0</v>
      </c>
      <c r="V1551" s="7">
        <f t="shared" si="249"/>
        <v>0</v>
      </c>
      <c r="W1551" s="66">
        <f t="shared" si="250"/>
        <v>0</v>
      </c>
    </row>
    <row r="1552" spans="1:23" ht="15">
      <c r="A1552" s="5" t="str">
        <f t="shared" si="242"/>
        <v/>
      </c>
      <c r="B1552" s="5" t="str">
        <f t="shared" si="243"/>
        <v/>
      </c>
      <c r="C1552" s="5">
        <v>38</v>
      </c>
      <c r="D1552" s="764"/>
      <c r="F1552" s="529"/>
      <c r="G1552" s="539">
        <f>IF('Form - Part 1'!$D$49="Yes",1,0)</f>
        <v>0</v>
      </c>
      <c r="H1552" s="527">
        <v>30</v>
      </c>
      <c r="I1552" s="561"/>
      <c r="J1552" s="562"/>
      <c r="K1552" s="567"/>
      <c r="L1552" s="564"/>
      <c r="M1552" s="563"/>
      <c r="N1552" s="568"/>
      <c r="O1552" s="570"/>
      <c r="P1552" s="671">
        <f t="shared" si="244"/>
        <v>0</v>
      </c>
      <c r="Q1552" s="63">
        <f t="shared" si="245"/>
        <v>0</v>
      </c>
      <c r="R1552" s="62">
        <f t="shared" si="246"/>
        <v>0</v>
      </c>
      <c r="S1552" s="66">
        <f t="shared" si="247"/>
        <v>0</v>
      </c>
      <c r="T1552" s="7">
        <f>($I1552='Team Results'!$L$4)+0</f>
        <v>0</v>
      </c>
      <c r="U1552" s="7">
        <f t="shared" si="248"/>
        <v>0</v>
      </c>
      <c r="V1552" s="7">
        <f t="shared" si="249"/>
        <v>0</v>
      </c>
      <c r="W1552" s="66">
        <f t="shared" si="250"/>
        <v>0</v>
      </c>
    </row>
    <row r="1553" spans="1:52" ht="15">
      <c r="A1553" s="5" t="str">
        <f t="shared" si="242"/>
        <v/>
      </c>
      <c r="B1553" s="5" t="str">
        <f t="shared" si="243"/>
        <v/>
      </c>
      <c r="C1553" s="5">
        <v>38</v>
      </c>
      <c r="D1553" s="764"/>
      <c r="F1553" s="529"/>
      <c r="G1553" s="539">
        <f>IF('Form - Part 1'!$D$49="Yes",1,0)</f>
        <v>0</v>
      </c>
      <c r="H1553" s="527">
        <v>31</v>
      </c>
      <c r="I1553" s="561"/>
      <c r="J1553" s="562"/>
      <c r="K1553" s="567"/>
      <c r="L1553" s="564"/>
      <c r="M1553" s="563"/>
      <c r="N1553" s="568"/>
      <c r="O1553" s="570"/>
      <c r="P1553" s="671">
        <f t="shared" si="244"/>
        <v>0</v>
      </c>
      <c r="Q1553" s="63">
        <f t="shared" si="245"/>
        <v>0</v>
      </c>
      <c r="R1553" s="62">
        <f t="shared" si="246"/>
        <v>0</v>
      </c>
      <c r="S1553" s="66">
        <f t="shared" si="247"/>
        <v>0</v>
      </c>
      <c r="T1553" s="7">
        <f>($I1553='Team Results'!$L$4)+0</f>
        <v>0</v>
      </c>
      <c r="U1553" s="7">
        <f t="shared" si="248"/>
        <v>0</v>
      </c>
      <c r="V1553" s="7">
        <f t="shared" si="249"/>
        <v>0</v>
      </c>
      <c r="W1553" s="66">
        <f t="shared" si="250"/>
        <v>0</v>
      </c>
    </row>
    <row r="1554" spans="1:52" ht="15">
      <c r="A1554" s="5" t="str">
        <f t="shared" si="242"/>
        <v/>
      </c>
      <c r="B1554" s="5" t="str">
        <f t="shared" si="243"/>
        <v/>
      </c>
      <c r="C1554" s="5">
        <v>38</v>
      </c>
      <c r="D1554" s="764"/>
      <c r="F1554" s="529"/>
      <c r="G1554" s="539">
        <f>IF('Form - Part 1'!$D$49="Yes",1,0)</f>
        <v>0</v>
      </c>
      <c r="H1554" s="527">
        <v>32</v>
      </c>
      <c r="I1554" s="561"/>
      <c r="J1554" s="562"/>
      <c r="K1554" s="567"/>
      <c r="L1554" s="564"/>
      <c r="M1554" s="563"/>
      <c r="N1554" s="568"/>
      <c r="O1554" s="570"/>
      <c r="P1554" s="671">
        <f t="shared" si="244"/>
        <v>0</v>
      </c>
      <c r="Q1554" s="63">
        <f t="shared" si="245"/>
        <v>0</v>
      </c>
      <c r="R1554" s="62">
        <f t="shared" si="246"/>
        <v>0</v>
      </c>
      <c r="S1554" s="66">
        <f t="shared" si="247"/>
        <v>0</v>
      </c>
      <c r="T1554" s="7">
        <f>($I1554='Team Results'!$L$4)+0</f>
        <v>0</v>
      </c>
      <c r="U1554" s="7">
        <f t="shared" si="248"/>
        <v>0</v>
      </c>
      <c r="V1554" s="7">
        <f t="shared" si="249"/>
        <v>0</v>
      </c>
      <c r="W1554" s="66">
        <f t="shared" si="250"/>
        <v>0</v>
      </c>
    </row>
    <row r="1555" spans="1:52" ht="15">
      <c r="A1555" s="5" t="str">
        <f t="shared" si="242"/>
        <v/>
      </c>
      <c r="B1555" s="5" t="str">
        <f t="shared" si="243"/>
        <v/>
      </c>
      <c r="C1555" s="5">
        <v>38</v>
      </c>
      <c r="D1555" s="764"/>
      <c r="F1555" s="529"/>
      <c r="G1555" s="539">
        <f>IF('Form - Part 1'!$D$49="Yes",1,0)</f>
        <v>0</v>
      </c>
      <c r="H1555" s="527">
        <v>33</v>
      </c>
      <c r="I1555" s="561"/>
      <c r="J1555" s="562"/>
      <c r="K1555" s="567"/>
      <c r="L1555" s="564"/>
      <c r="M1555" s="563"/>
      <c r="N1555" s="568"/>
      <c r="O1555" s="570"/>
      <c r="P1555" s="671">
        <f t="shared" si="244"/>
        <v>0</v>
      </c>
      <c r="Q1555" s="63">
        <f t="shared" si="245"/>
        <v>0</v>
      </c>
      <c r="R1555" s="62">
        <f t="shared" si="246"/>
        <v>0</v>
      </c>
      <c r="S1555" s="66">
        <f t="shared" si="247"/>
        <v>0</v>
      </c>
      <c r="T1555" s="7">
        <f>($I1555='Team Results'!$L$4)+0</f>
        <v>0</v>
      </c>
      <c r="U1555" s="7">
        <f t="shared" si="248"/>
        <v>0</v>
      </c>
      <c r="V1555" s="7">
        <f t="shared" si="249"/>
        <v>0</v>
      </c>
      <c r="W1555" s="66">
        <f t="shared" si="250"/>
        <v>0</v>
      </c>
    </row>
    <row r="1556" spans="1:52" ht="15">
      <c r="A1556" s="5" t="str">
        <f t="shared" si="242"/>
        <v/>
      </c>
      <c r="B1556" s="5" t="str">
        <f t="shared" si="243"/>
        <v/>
      </c>
      <c r="C1556" s="5">
        <v>38</v>
      </c>
      <c r="D1556" s="764"/>
      <c r="F1556" s="529"/>
      <c r="G1556" s="539">
        <f>IF('Form - Part 1'!$D$49="Yes",1,0)</f>
        <v>0</v>
      </c>
      <c r="H1556" s="527">
        <v>34</v>
      </c>
      <c r="I1556" s="561"/>
      <c r="J1556" s="562"/>
      <c r="K1556" s="567"/>
      <c r="L1556" s="564"/>
      <c r="M1556" s="563"/>
      <c r="N1556" s="568"/>
      <c r="O1556" s="570"/>
      <c r="P1556" s="671">
        <f t="shared" si="244"/>
        <v>0</v>
      </c>
      <c r="Q1556" s="63">
        <f t="shared" si="245"/>
        <v>0</v>
      </c>
      <c r="R1556" s="62">
        <f t="shared" si="246"/>
        <v>0</v>
      </c>
      <c r="S1556" s="66">
        <f t="shared" si="247"/>
        <v>0</v>
      </c>
      <c r="T1556" s="7">
        <f>($I1556='Team Results'!$L$4)+0</f>
        <v>0</v>
      </c>
      <c r="U1556" s="7">
        <f t="shared" si="248"/>
        <v>0</v>
      </c>
      <c r="V1556" s="7">
        <f t="shared" si="249"/>
        <v>0</v>
      </c>
      <c r="W1556" s="66">
        <f t="shared" si="250"/>
        <v>0</v>
      </c>
    </row>
    <row r="1557" spans="1:52" ht="15">
      <c r="A1557" s="5" t="str">
        <f t="shared" si="242"/>
        <v/>
      </c>
      <c r="B1557" s="5" t="str">
        <f t="shared" si="243"/>
        <v/>
      </c>
      <c r="C1557" s="5">
        <v>38</v>
      </c>
      <c r="D1557" s="764"/>
      <c r="F1557" s="529"/>
      <c r="G1557" s="539">
        <f>IF('Form - Part 1'!$D$49="Yes",1,0)</f>
        <v>0</v>
      </c>
      <c r="H1557" s="527">
        <v>35</v>
      </c>
      <c r="I1557" s="561"/>
      <c r="J1557" s="562"/>
      <c r="K1557" s="567"/>
      <c r="L1557" s="564"/>
      <c r="M1557" s="563"/>
      <c r="N1557" s="568"/>
      <c r="O1557" s="570"/>
      <c r="P1557" s="671">
        <f t="shared" si="244"/>
        <v>0</v>
      </c>
      <c r="Q1557" s="63">
        <f t="shared" si="245"/>
        <v>0</v>
      </c>
      <c r="R1557" s="62">
        <f t="shared" si="246"/>
        <v>0</v>
      </c>
      <c r="S1557" s="66">
        <f t="shared" si="247"/>
        <v>0</v>
      </c>
      <c r="T1557" s="7">
        <f>($I1557='Team Results'!$L$4)+0</f>
        <v>0</v>
      </c>
      <c r="U1557" s="7">
        <f t="shared" si="248"/>
        <v>0</v>
      </c>
      <c r="V1557" s="7">
        <f t="shared" si="249"/>
        <v>0</v>
      </c>
      <c r="W1557" s="66">
        <f t="shared" si="250"/>
        <v>0</v>
      </c>
    </row>
    <row r="1558" spans="1:52" ht="15">
      <c r="A1558" s="5" t="str">
        <f t="shared" si="242"/>
        <v/>
      </c>
      <c r="B1558" s="5" t="str">
        <f t="shared" si="243"/>
        <v/>
      </c>
      <c r="C1558" s="5">
        <v>38</v>
      </c>
      <c r="D1558" s="764"/>
      <c r="F1558" s="529"/>
      <c r="G1558" s="539">
        <f>IF('Form - Part 1'!$D$49="Yes",1,0)</f>
        <v>0</v>
      </c>
      <c r="H1558" s="527">
        <v>36</v>
      </c>
      <c r="I1558" s="561"/>
      <c r="J1558" s="562"/>
      <c r="K1558" s="567"/>
      <c r="L1558" s="564"/>
      <c r="M1558" s="563"/>
      <c r="N1558" s="568"/>
      <c r="O1558" s="570"/>
      <c r="P1558" s="671">
        <f t="shared" si="244"/>
        <v>0</v>
      </c>
      <c r="Q1558" s="63">
        <f t="shared" si="245"/>
        <v>0</v>
      </c>
      <c r="R1558" s="62">
        <f t="shared" si="246"/>
        <v>0</v>
      </c>
      <c r="S1558" s="66">
        <f t="shared" si="247"/>
        <v>0</v>
      </c>
      <c r="T1558" s="7">
        <f>($I1558='Team Results'!$L$4)+0</f>
        <v>0</v>
      </c>
      <c r="U1558" s="7">
        <f t="shared" si="248"/>
        <v>0</v>
      </c>
      <c r="V1558" s="7">
        <f t="shared" si="249"/>
        <v>0</v>
      </c>
      <c r="W1558" s="66">
        <f t="shared" si="250"/>
        <v>0</v>
      </c>
    </row>
    <row r="1559" spans="1:52" ht="15">
      <c r="A1559" s="5" t="str">
        <f t="shared" si="242"/>
        <v/>
      </c>
      <c r="B1559" s="5" t="str">
        <f t="shared" si="243"/>
        <v/>
      </c>
      <c r="C1559" s="5">
        <v>38</v>
      </c>
      <c r="D1559" s="764"/>
      <c r="F1559" s="529"/>
      <c r="G1559" s="539">
        <f>IF('Form - Part 1'!$D$49="Yes",1,0)</f>
        <v>0</v>
      </c>
      <c r="H1559" s="527">
        <v>37</v>
      </c>
      <c r="I1559" s="561"/>
      <c r="J1559" s="562"/>
      <c r="K1559" s="567"/>
      <c r="L1559" s="564"/>
      <c r="M1559" s="563"/>
      <c r="N1559" s="568"/>
      <c r="O1559" s="570"/>
      <c r="P1559" s="671">
        <f t="shared" si="244"/>
        <v>0</v>
      </c>
      <c r="Q1559" s="63">
        <f t="shared" si="245"/>
        <v>0</v>
      </c>
      <c r="R1559" s="62">
        <f t="shared" si="246"/>
        <v>0</v>
      </c>
      <c r="S1559" s="66">
        <f t="shared" si="247"/>
        <v>0</v>
      </c>
      <c r="T1559" s="7">
        <f>($I1559='Team Results'!$L$4)+0</f>
        <v>0</v>
      </c>
      <c r="U1559" s="7">
        <f t="shared" si="248"/>
        <v>0</v>
      </c>
      <c r="V1559" s="7">
        <f t="shared" si="249"/>
        <v>0</v>
      </c>
      <c r="W1559" s="66">
        <f t="shared" si="250"/>
        <v>0</v>
      </c>
    </row>
    <row r="1560" spans="1:52" ht="15">
      <c r="A1560" s="5" t="str">
        <f t="shared" si="242"/>
        <v/>
      </c>
      <c r="B1560" s="5" t="str">
        <f t="shared" si="243"/>
        <v/>
      </c>
      <c r="C1560" s="5">
        <v>38</v>
      </c>
      <c r="D1560" s="764"/>
      <c r="F1560" s="529"/>
      <c r="G1560" s="539">
        <f>IF('Form - Part 1'!$D$49="Yes",1,0)</f>
        <v>0</v>
      </c>
      <c r="H1560" s="527">
        <v>38</v>
      </c>
      <c r="I1560" s="561"/>
      <c r="J1560" s="562"/>
      <c r="K1560" s="567"/>
      <c r="L1560" s="564"/>
      <c r="M1560" s="563"/>
      <c r="N1560" s="568"/>
      <c r="O1560" s="570"/>
      <c r="P1560" s="671">
        <f t="shared" si="244"/>
        <v>0</v>
      </c>
      <c r="Q1560" s="63">
        <f t="shared" si="245"/>
        <v>0</v>
      </c>
      <c r="R1560" s="62">
        <f t="shared" si="246"/>
        <v>0</v>
      </c>
      <c r="S1560" s="66">
        <f t="shared" si="247"/>
        <v>0</v>
      </c>
      <c r="T1560" s="7">
        <f>($I1560='Team Results'!$L$4)+0</f>
        <v>0</v>
      </c>
      <c r="U1560" s="7">
        <f t="shared" si="248"/>
        <v>0</v>
      </c>
      <c r="V1560" s="7">
        <f t="shared" si="249"/>
        <v>0</v>
      </c>
      <c r="W1560" s="66">
        <f t="shared" si="250"/>
        <v>0</v>
      </c>
    </row>
    <row r="1561" spans="1:52" ht="15">
      <c r="A1561" s="5" t="str">
        <f t="shared" si="242"/>
        <v/>
      </c>
      <c r="B1561" s="5" t="str">
        <f t="shared" si="243"/>
        <v/>
      </c>
      <c r="C1561" s="5">
        <v>38</v>
      </c>
      <c r="D1561" s="764"/>
      <c r="F1561" s="529"/>
      <c r="G1561" s="539">
        <f>IF('Form - Part 1'!$D$49="Yes",1,0)</f>
        <v>0</v>
      </c>
      <c r="H1561" s="527">
        <v>39</v>
      </c>
      <c r="I1561" s="561"/>
      <c r="J1561" s="562"/>
      <c r="K1561" s="563"/>
      <c r="L1561" s="564"/>
      <c r="M1561" s="563"/>
      <c r="N1561" s="565"/>
      <c r="O1561" s="570"/>
      <c r="P1561" s="671">
        <f t="shared" si="244"/>
        <v>0</v>
      </c>
      <c r="Q1561" s="63">
        <f t="shared" si="245"/>
        <v>0</v>
      </c>
      <c r="R1561" s="62">
        <f t="shared" si="246"/>
        <v>0</v>
      </c>
      <c r="S1561" s="66">
        <f t="shared" si="247"/>
        <v>0</v>
      </c>
      <c r="T1561" s="7">
        <f>($I1561='Team Results'!$L$4)+0</f>
        <v>0</v>
      </c>
      <c r="U1561" s="7">
        <f t="shared" si="248"/>
        <v>0</v>
      </c>
      <c r="V1561" s="7">
        <f t="shared" si="249"/>
        <v>0</v>
      </c>
      <c r="W1561" s="66">
        <f t="shared" si="250"/>
        <v>0</v>
      </c>
    </row>
    <row r="1562" spans="1:52" s="5" customFormat="1" ht="15">
      <c r="A1562" s="5" t="str">
        <f t="shared" si="242"/>
        <v/>
      </c>
      <c r="B1562" s="5" t="str">
        <f t="shared" si="243"/>
        <v/>
      </c>
      <c r="C1562" s="5">
        <v>38</v>
      </c>
      <c r="D1562" s="765"/>
      <c r="E1562" s="536"/>
      <c r="F1562" s="529"/>
      <c r="G1562" s="539">
        <f>IF('Form - Part 1'!$D$49="Yes",1,0)</f>
        <v>0</v>
      </c>
      <c r="H1562" s="537">
        <v>40</v>
      </c>
      <c r="I1562" s="579"/>
      <c r="J1562" s="580"/>
      <c r="K1562" s="583"/>
      <c r="L1562" s="582"/>
      <c r="M1562" s="583"/>
      <c r="N1562" s="584"/>
      <c r="O1562" s="585"/>
      <c r="P1562" s="671">
        <f t="shared" si="244"/>
        <v>0</v>
      </c>
      <c r="Q1562" s="63">
        <f t="shared" si="245"/>
        <v>0</v>
      </c>
      <c r="R1562" s="62">
        <f t="shared" si="246"/>
        <v>0</v>
      </c>
      <c r="S1562" s="66">
        <f t="shared" si="247"/>
        <v>0</v>
      </c>
      <c r="T1562" s="7">
        <f>($I1562='Team Results'!$L$4)+0</f>
        <v>0</v>
      </c>
      <c r="U1562" s="7">
        <f t="shared" si="248"/>
        <v>0</v>
      </c>
      <c r="V1562" s="7">
        <f t="shared" si="249"/>
        <v>0</v>
      </c>
      <c r="W1562" s="66">
        <f t="shared" si="250"/>
        <v>0</v>
      </c>
      <c r="X1562" s="62"/>
      <c r="Y1562" s="62"/>
      <c r="Z1562" s="62"/>
      <c r="AA1562" s="62"/>
      <c r="AB1562" s="62"/>
      <c r="AC1562" s="62"/>
      <c r="AD1562" s="62"/>
      <c r="AE1562" s="62"/>
      <c r="AF1562" s="62"/>
      <c r="AG1562" s="62"/>
      <c r="AH1562" s="62"/>
      <c r="AI1562" s="62"/>
      <c r="AJ1562" s="62"/>
      <c r="AK1562" s="62"/>
      <c r="AL1562" s="62"/>
      <c r="AM1562" s="62"/>
      <c r="AN1562" s="62"/>
      <c r="AO1562" s="62"/>
      <c r="AP1562" s="62"/>
      <c r="AQ1562" s="62"/>
      <c r="AR1562" s="62"/>
      <c r="AS1562" s="62"/>
      <c r="AT1562" s="62"/>
      <c r="AU1562" s="62"/>
      <c r="AV1562" s="62"/>
      <c r="AW1562" s="62"/>
      <c r="AX1562" s="62"/>
      <c r="AY1562" s="62"/>
      <c r="AZ1562" s="62"/>
    </row>
    <row r="1563" spans="1:52" s="241" customFormat="1">
      <c r="D1563" s="298"/>
      <c r="E1563" s="299"/>
      <c r="F1563" s="300"/>
      <c r="G1563" s="300"/>
      <c r="I1563" s="242"/>
      <c r="J1563" s="242"/>
      <c r="K1563" s="242"/>
      <c r="L1563" s="242"/>
      <c r="M1563" s="242"/>
      <c r="N1563" s="242"/>
      <c r="O1563" s="243"/>
      <c r="P1563" s="671">
        <f t="shared" si="244"/>
        <v>0</v>
      </c>
      <c r="Q1563" s="63">
        <f t="shared" si="245"/>
        <v>0</v>
      </c>
      <c r="R1563" s="62">
        <f t="shared" si="246"/>
        <v>0</v>
      </c>
      <c r="S1563" s="66">
        <f t="shared" si="247"/>
        <v>0</v>
      </c>
      <c r="T1563" s="7">
        <f>($I1563='Team Results'!$L$4)+0</f>
        <v>0</v>
      </c>
      <c r="U1563" s="7">
        <f t="shared" si="248"/>
        <v>0</v>
      </c>
      <c r="V1563" s="7">
        <f t="shared" si="249"/>
        <v>0</v>
      </c>
      <c r="W1563" s="66">
        <f t="shared" si="250"/>
        <v>0</v>
      </c>
    </row>
    <row r="1564" spans="1:52" ht="15">
      <c r="A1564" s="5" t="str">
        <f>IF(ISERROR(MONTH($E$1564)),"",MONTH($E$1564))</f>
        <v/>
      </c>
      <c r="B1564" s="5" t="str">
        <f>IF(ISERROR(WEEKNUM($E$1564)),"",WEEKNUM($E$1564))</f>
        <v/>
      </c>
      <c r="C1564" s="5">
        <v>39</v>
      </c>
      <c r="D1564" s="763">
        <v>39</v>
      </c>
      <c r="E1564" s="538" t="str">
        <f>IF(ISBLANK('Form - Part 1'!B50),"",'Form - Part 1'!B50)</f>
        <v/>
      </c>
      <c r="F1564" s="539" t="str">
        <f>IF(ISBLANK('Form - Part 1'!C50),"0",'Form - Part 1'!C50)</f>
        <v>0</v>
      </c>
      <c r="G1564" s="539">
        <f>IF('Form - Part 1'!$D$50="Yes",1,0)</f>
        <v>0</v>
      </c>
      <c r="H1564" s="527">
        <v>1</v>
      </c>
      <c r="I1564" s="561"/>
      <c r="J1564" s="562"/>
      <c r="K1564" s="563"/>
      <c r="L1564" s="564"/>
      <c r="M1564" s="563"/>
      <c r="N1564" s="565"/>
      <c r="O1564" s="570"/>
      <c r="P1564" s="671">
        <f t="shared" si="244"/>
        <v>0</v>
      </c>
      <c r="Q1564" s="63">
        <f t="shared" si="245"/>
        <v>0</v>
      </c>
      <c r="R1564" s="62">
        <f t="shared" si="246"/>
        <v>0</v>
      </c>
      <c r="S1564" s="66">
        <f t="shared" si="247"/>
        <v>0</v>
      </c>
      <c r="T1564" s="7">
        <f>($I1564='Team Results'!$L$4)+0</f>
        <v>0</v>
      </c>
      <c r="U1564" s="7">
        <f t="shared" si="248"/>
        <v>0</v>
      </c>
      <c r="V1564" s="7">
        <f t="shared" si="249"/>
        <v>0</v>
      </c>
      <c r="W1564" s="66">
        <f t="shared" si="250"/>
        <v>0</v>
      </c>
    </row>
    <row r="1565" spans="1:52" ht="15">
      <c r="A1565" s="5" t="str">
        <f t="shared" ref="A1565:A1603" si="251">IF(ISERROR(MONTH($E$1564)),"",MONTH($E$1564))</f>
        <v/>
      </c>
      <c r="B1565" s="5" t="str">
        <f t="shared" ref="B1565:B1603" si="252">IF(ISERROR(WEEKNUM($E$1564)),"",WEEKNUM($E$1564))</f>
        <v/>
      </c>
      <c r="C1565" s="5">
        <v>39</v>
      </c>
      <c r="D1565" s="764"/>
      <c r="F1565" s="529"/>
      <c r="G1565" s="539">
        <f>IF('Form - Part 1'!$D$50="Yes",1,0)</f>
        <v>0</v>
      </c>
      <c r="H1565" s="527">
        <v>2</v>
      </c>
      <c r="I1565" s="561"/>
      <c r="J1565" s="562"/>
      <c r="K1565" s="567"/>
      <c r="L1565" s="564"/>
      <c r="M1565" s="563"/>
      <c r="N1565" s="568"/>
      <c r="O1565" s="570"/>
      <c r="P1565" s="671">
        <f t="shared" si="244"/>
        <v>0</v>
      </c>
      <c r="Q1565" s="63">
        <f t="shared" si="245"/>
        <v>0</v>
      </c>
      <c r="R1565" s="62">
        <f t="shared" si="246"/>
        <v>0</v>
      </c>
      <c r="S1565" s="66">
        <f t="shared" si="247"/>
        <v>0</v>
      </c>
      <c r="T1565" s="7">
        <f>($I1565='Team Results'!$L$4)+0</f>
        <v>0</v>
      </c>
      <c r="U1565" s="7">
        <f t="shared" si="248"/>
        <v>0</v>
      </c>
      <c r="V1565" s="7">
        <f t="shared" si="249"/>
        <v>0</v>
      </c>
      <c r="W1565" s="66">
        <f t="shared" si="250"/>
        <v>0</v>
      </c>
    </row>
    <row r="1566" spans="1:52" ht="15">
      <c r="A1566" s="5" t="str">
        <f t="shared" si="251"/>
        <v/>
      </c>
      <c r="B1566" s="5" t="str">
        <f t="shared" si="252"/>
        <v/>
      </c>
      <c r="C1566" s="5">
        <v>39</v>
      </c>
      <c r="D1566" s="764"/>
      <c r="F1566" s="529"/>
      <c r="G1566" s="539">
        <f>IF('Form - Part 1'!$D$50="Yes",1,0)</f>
        <v>0</v>
      </c>
      <c r="H1566" s="527">
        <v>3</v>
      </c>
      <c r="I1566" s="561"/>
      <c r="J1566" s="562"/>
      <c r="K1566" s="567"/>
      <c r="L1566" s="564"/>
      <c r="M1566" s="563"/>
      <c r="N1566" s="568"/>
      <c r="O1566" s="570"/>
      <c r="P1566" s="671">
        <f t="shared" si="244"/>
        <v>0</v>
      </c>
      <c r="Q1566" s="63">
        <f t="shared" si="245"/>
        <v>0</v>
      </c>
      <c r="R1566" s="62">
        <f t="shared" si="246"/>
        <v>0</v>
      </c>
      <c r="S1566" s="66">
        <f t="shared" si="247"/>
        <v>0</v>
      </c>
      <c r="T1566" s="7">
        <f>($I1566='Team Results'!$L$4)+0</f>
        <v>0</v>
      </c>
      <c r="U1566" s="7">
        <f t="shared" si="248"/>
        <v>0</v>
      </c>
      <c r="V1566" s="7">
        <f t="shared" si="249"/>
        <v>0</v>
      </c>
      <c r="W1566" s="66">
        <f t="shared" si="250"/>
        <v>0</v>
      </c>
    </row>
    <row r="1567" spans="1:52" ht="15">
      <c r="A1567" s="5" t="str">
        <f t="shared" si="251"/>
        <v/>
      </c>
      <c r="B1567" s="5" t="str">
        <f t="shared" si="252"/>
        <v/>
      </c>
      <c r="C1567" s="5">
        <v>39</v>
      </c>
      <c r="D1567" s="764"/>
      <c r="F1567" s="529"/>
      <c r="G1567" s="539">
        <f>IF('Form - Part 1'!$D$50="Yes",1,0)</f>
        <v>0</v>
      </c>
      <c r="H1567" s="527">
        <v>4</v>
      </c>
      <c r="I1567" s="561"/>
      <c r="J1567" s="562"/>
      <c r="K1567" s="563"/>
      <c r="L1567" s="564"/>
      <c r="M1567" s="563"/>
      <c r="N1567" s="565"/>
      <c r="O1567" s="570"/>
      <c r="P1567" s="671">
        <f t="shared" si="244"/>
        <v>0</v>
      </c>
      <c r="Q1567" s="63">
        <f t="shared" si="245"/>
        <v>0</v>
      </c>
      <c r="R1567" s="62">
        <f t="shared" si="246"/>
        <v>0</v>
      </c>
      <c r="S1567" s="66">
        <f t="shared" si="247"/>
        <v>0</v>
      </c>
      <c r="T1567" s="7">
        <f>($I1567='Team Results'!$L$4)+0</f>
        <v>0</v>
      </c>
      <c r="U1567" s="7">
        <f t="shared" si="248"/>
        <v>0</v>
      </c>
      <c r="V1567" s="7">
        <f t="shared" si="249"/>
        <v>0</v>
      </c>
      <c r="W1567" s="66">
        <f t="shared" si="250"/>
        <v>0</v>
      </c>
    </row>
    <row r="1568" spans="1:52" ht="15">
      <c r="A1568" s="5" t="str">
        <f t="shared" si="251"/>
        <v/>
      </c>
      <c r="B1568" s="5" t="str">
        <f t="shared" si="252"/>
        <v/>
      </c>
      <c r="C1568" s="5">
        <v>39</v>
      </c>
      <c r="D1568" s="764"/>
      <c r="F1568" s="529"/>
      <c r="G1568" s="539">
        <f>IF('Form - Part 1'!$D$50="Yes",1,0)</f>
        <v>0</v>
      </c>
      <c r="H1568" s="527">
        <v>5</v>
      </c>
      <c r="I1568" s="561"/>
      <c r="J1568" s="562"/>
      <c r="K1568" s="563"/>
      <c r="L1568" s="564"/>
      <c r="M1568" s="563"/>
      <c r="N1568" s="565"/>
      <c r="O1568" s="570"/>
      <c r="P1568" s="671">
        <f t="shared" si="244"/>
        <v>0</v>
      </c>
      <c r="Q1568" s="63">
        <f t="shared" si="245"/>
        <v>0</v>
      </c>
      <c r="R1568" s="62">
        <f t="shared" si="246"/>
        <v>0</v>
      </c>
      <c r="S1568" s="66">
        <f t="shared" si="247"/>
        <v>0</v>
      </c>
      <c r="T1568" s="7">
        <f>($I1568='Team Results'!$L$4)+0</f>
        <v>0</v>
      </c>
      <c r="U1568" s="7">
        <f t="shared" si="248"/>
        <v>0</v>
      </c>
      <c r="V1568" s="7">
        <f t="shared" si="249"/>
        <v>0</v>
      </c>
      <c r="W1568" s="66">
        <f t="shared" si="250"/>
        <v>0</v>
      </c>
    </row>
    <row r="1569" spans="1:23" ht="15">
      <c r="A1569" s="5" t="str">
        <f t="shared" si="251"/>
        <v/>
      </c>
      <c r="B1569" s="5" t="str">
        <f t="shared" si="252"/>
        <v/>
      </c>
      <c r="C1569" s="5">
        <v>39</v>
      </c>
      <c r="D1569" s="764"/>
      <c r="F1569" s="529"/>
      <c r="G1569" s="539">
        <f>IF('Form - Part 1'!$D$50="Yes",1,0)</f>
        <v>0</v>
      </c>
      <c r="H1569" s="527">
        <v>6</v>
      </c>
      <c r="I1569" s="561"/>
      <c r="J1569" s="562"/>
      <c r="K1569" s="563"/>
      <c r="L1569" s="564"/>
      <c r="M1569" s="563"/>
      <c r="N1569" s="565"/>
      <c r="O1569" s="570"/>
      <c r="P1569" s="671">
        <f t="shared" si="244"/>
        <v>0</v>
      </c>
      <c r="Q1569" s="63">
        <f t="shared" si="245"/>
        <v>0</v>
      </c>
      <c r="R1569" s="62">
        <f t="shared" si="246"/>
        <v>0</v>
      </c>
      <c r="S1569" s="66">
        <f t="shared" si="247"/>
        <v>0</v>
      </c>
      <c r="T1569" s="7">
        <f>($I1569='Team Results'!$L$4)+0</f>
        <v>0</v>
      </c>
      <c r="U1569" s="7">
        <f t="shared" si="248"/>
        <v>0</v>
      </c>
      <c r="V1569" s="7">
        <f t="shared" si="249"/>
        <v>0</v>
      </c>
      <c r="W1569" s="66">
        <f t="shared" si="250"/>
        <v>0</v>
      </c>
    </row>
    <row r="1570" spans="1:23" ht="15">
      <c r="A1570" s="5" t="str">
        <f t="shared" si="251"/>
        <v/>
      </c>
      <c r="B1570" s="5" t="str">
        <f t="shared" si="252"/>
        <v/>
      </c>
      <c r="C1570" s="5">
        <v>39</v>
      </c>
      <c r="D1570" s="764"/>
      <c r="F1570" s="529"/>
      <c r="G1570" s="539">
        <f>IF('Form - Part 1'!$D$50="Yes",1,0)</f>
        <v>0</v>
      </c>
      <c r="H1570" s="527">
        <v>7</v>
      </c>
      <c r="I1570" s="561"/>
      <c r="J1570" s="562"/>
      <c r="K1570" s="567"/>
      <c r="L1570" s="564"/>
      <c r="M1570" s="563"/>
      <c r="N1570" s="568"/>
      <c r="O1570" s="570"/>
      <c r="P1570" s="671">
        <f t="shared" si="244"/>
        <v>0</v>
      </c>
      <c r="Q1570" s="63">
        <f t="shared" si="245"/>
        <v>0</v>
      </c>
      <c r="R1570" s="62">
        <f t="shared" si="246"/>
        <v>0</v>
      </c>
      <c r="S1570" s="66">
        <f t="shared" si="247"/>
        <v>0</v>
      </c>
      <c r="T1570" s="7">
        <f>($I1570='Team Results'!$L$4)+0</f>
        <v>0</v>
      </c>
      <c r="U1570" s="7">
        <f t="shared" si="248"/>
        <v>0</v>
      </c>
      <c r="V1570" s="7">
        <f t="shared" si="249"/>
        <v>0</v>
      </c>
      <c r="W1570" s="66">
        <f t="shared" si="250"/>
        <v>0</v>
      </c>
    </row>
    <row r="1571" spans="1:23" ht="15">
      <c r="A1571" s="5" t="str">
        <f t="shared" si="251"/>
        <v/>
      </c>
      <c r="B1571" s="5" t="str">
        <f t="shared" si="252"/>
        <v/>
      </c>
      <c r="C1571" s="5">
        <v>39</v>
      </c>
      <c r="D1571" s="764"/>
      <c r="F1571" s="529"/>
      <c r="G1571" s="539">
        <f>IF('Form - Part 1'!$D$50="Yes",1,0)</f>
        <v>0</v>
      </c>
      <c r="H1571" s="527">
        <v>8</v>
      </c>
      <c r="I1571" s="561"/>
      <c r="J1571" s="562"/>
      <c r="K1571" s="567"/>
      <c r="L1571" s="564"/>
      <c r="M1571" s="563"/>
      <c r="N1571" s="568"/>
      <c r="O1571" s="570"/>
      <c r="P1571" s="671">
        <f t="shared" si="244"/>
        <v>0</v>
      </c>
      <c r="Q1571" s="63">
        <f t="shared" si="245"/>
        <v>0</v>
      </c>
      <c r="R1571" s="62">
        <f t="shared" si="246"/>
        <v>0</v>
      </c>
      <c r="S1571" s="66">
        <f t="shared" si="247"/>
        <v>0</v>
      </c>
      <c r="T1571" s="7">
        <f>($I1571='Team Results'!$L$4)+0</f>
        <v>0</v>
      </c>
      <c r="U1571" s="7">
        <f t="shared" si="248"/>
        <v>0</v>
      </c>
      <c r="V1571" s="7">
        <f t="shared" si="249"/>
        <v>0</v>
      </c>
      <c r="W1571" s="66">
        <f t="shared" si="250"/>
        <v>0</v>
      </c>
    </row>
    <row r="1572" spans="1:23" ht="15">
      <c r="A1572" s="5" t="str">
        <f t="shared" si="251"/>
        <v/>
      </c>
      <c r="B1572" s="5" t="str">
        <f t="shared" si="252"/>
        <v/>
      </c>
      <c r="C1572" s="5">
        <v>39</v>
      </c>
      <c r="D1572" s="764"/>
      <c r="F1572" s="529"/>
      <c r="G1572" s="539">
        <f>IF('Form - Part 1'!$D$50="Yes",1,0)</f>
        <v>0</v>
      </c>
      <c r="H1572" s="527">
        <v>9</v>
      </c>
      <c r="I1572" s="561"/>
      <c r="J1572" s="562"/>
      <c r="K1572" s="563"/>
      <c r="L1572" s="564"/>
      <c r="M1572" s="563"/>
      <c r="N1572" s="565"/>
      <c r="O1572" s="570"/>
      <c r="P1572" s="671">
        <f t="shared" si="244"/>
        <v>0</v>
      </c>
      <c r="Q1572" s="63">
        <f t="shared" si="245"/>
        <v>0</v>
      </c>
      <c r="R1572" s="62">
        <f t="shared" si="246"/>
        <v>0</v>
      </c>
      <c r="S1572" s="66">
        <f t="shared" si="247"/>
        <v>0</v>
      </c>
      <c r="T1572" s="7">
        <f>($I1572='Team Results'!$L$4)+0</f>
        <v>0</v>
      </c>
      <c r="U1572" s="7">
        <f t="shared" si="248"/>
        <v>0</v>
      </c>
      <c r="V1572" s="7">
        <f t="shared" si="249"/>
        <v>0</v>
      </c>
      <c r="W1572" s="66">
        <f t="shared" si="250"/>
        <v>0</v>
      </c>
    </row>
    <row r="1573" spans="1:23" ht="15">
      <c r="A1573" s="5" t="str">
        <f t="shared" si="251"/>
        <v/>
      </c>
      <c r="B1573" s="5" t="str">
        <f t="shared" si="252"/>
        <v/>
      </c>
      <c r="C1573" s="5">
        <v>39</v>
      </c>
      <c r="D1573" s="764"/>
      <c r="F1573" s="529"/>
      <c r="G1573" s="539">
        <f>IF('Form - Part 1'!$D$50="Yes",1,0)</f>
        <v>0</v>
      </c>
      <c r="H1573" s="527">
        <v>10</v>
      </c>
      <c r="I1573" s="561"/>
      <c r="J1573" s="562"/>
      <c r="K1573" s="567"/>
      <c r="L1573" s="564"/>
      <c r="M1573" s="563"/>
      <c r="N1573" s="568"/>
      <c r="O1573" s="570"/>
      <c r="P1573" s="671">
        <f t="shared" si="244"/>
        <v>0</v>
      </c>
      <c r="Q1573" s="63">
        <f t="shared" si="245"/>
        <v>0</v>
      </c>
      <c r="R1573" s="62">
        <f t="shared" si="246"/>
        <v>0</v>
      </c>
      <c r="S1573" s="66">
        <f t="shared" si="247"/>
        <v>0</v>
      </c>
      <c r="T1573" s="7">
        <f>($I1573='Team Results'!$L$4)+0</f>
        <v>0</v>
      </c>
      <c r="U1573" s="7">
        <f t="shared" si="248"/>
        <v>0</v>
      </c>
      <c r="V1573" s="7">
        <f t="shared" si="249"/>
        <v>0</v>
      </c>
      <c r="W1573" s="66">
        <f t="shared" si="250"/>
        <v>0</v>
      </c>
    </row>
    <row r="1574" spans="1:23" ht="15">
      <c r="A1574" s="5" t="str">
        <f t="shared" si="251"/>
        <v/>
      </c>
      <c r="B1574" s="5" t="str">
        <f t="shared" si="252"/>
        <v/>
      </c>
      <c r="C1574" s="5">
        <v>39</v>
      </c>
      <c r="D1574" s="764"/>
      <c r="F1574" s="529"/>
      <c r="G1574" s="539">
        <f>IF('Form - Part 1'!$D$50="Yes",1,0)</f>
        <v>0</v>
      </c>
      <c r="H1574" s="527">
        <v>11</v>
      </c>
      <c r="I1574" s="561"/>
      <c r="J1574" s="562"/>
      <c r="K1574" s="563"/>
      <c r="L1574" s="564"/>
      <c r="M1574" s="563"/>
      <c r="N1574" s="565"/>
      <c r="O1574" s="570"/>
      <c r="P1574" s="671">
        <f t="shared" si="244"/>
        <v>0</v>
      </c>
      <c r="Q1574" s="63">
        <f t="shared" si="245"/>
        <v>0</v>
      </c>
      <c r="R1574" s="62">
        <f t="shared" si="246"/>
        <v>0</v>
      </c>
      <c r="S1574" s="66">
        <f t="shared" si="247"/>
        <v>0</v>
      </c>
      <c r="T1574" s="7">
        <f>($I1574='Team Results'!$L$4)+0</f>
        <v>0</v>
      </c>
      <c r="U1574" s="7">
        <f t="shared" si="248"/>
        <v>0</v>
      </c>
      <c r="V1574" s="7">
        <f t="shared" si="249"/>
        <v>0</v>
      </c>
      <c r="W1574" s="66">
        <f t="shared" si="250"/>
        <v>0</v>
      </c>
    </row>
    <row r="1575" spans="1:23" ht="15">
      <c r="A1575" s="5" t="str">
        <f t="shared" si="251"/>
        <v/>
      </c>
      <c r="B1575" s="5" t="str">
        <f t="shared" si="252"/>
        <v/>
      </c>
      <c r="C1575" s="5">
        <v>39</v>
      </c>
      <c r="D1575" s="764"/>
      <c r="F1575" s="529"/>
      <c r="G1575" s="539">
        <f>IF('Form - Part 1'!$D$50="Yes",1,0)</f>
        <v>0</v>
      </c>
      <c r="H1575" s="527">
        <v>12</v>
      </c>
      <c r="I1575" s="561"/>
      <c r="J1575" s="562"/>
      <c r="K1575" s="567"/>
      <c r="L1575" s="564"/>
      <c r="M1575" s="563"/>
      <c r="N1575" s="568"/>
      <c r="O1575" s="570"/>
      <c r="P1575" s="671">
        <f t="shared" si="244"/>
        <v>0</v>
      </c>
      <c r="Q1575" s="63">
        <f t="shared" si="245"/>
        <v>0</v>
      </c>
      <c r="R1575" s="62">
        <f t="shared" si="246"/>
        <v>0</v>
      </c>
      <c r="S1575" s="66">
        <f t="shared" si="247"/>
        <v>0</v>
      </c>
      <c r="T1575" s="7">
        <f>($I1575='Team Results'!$L$4)+0</f>
        <v>0</v>
      </c>
      <c r="U1575" s="7">
        <f t="shared" si="248"/>
        <v>0</v>
      </c>
      <c r="V1575" s="7">
        <f t="shared" si="249"/>
        <v>0</v>
      </c>
      <c r="W1575" s="66">
        <f t="shared" si="250"/>
        <v>0</v>
      </c>
    </row>
    <row r="1576" spans="1:23" ht="15">
      <c r="A1576" s="5" t="str">
        <f t="shared" si="251"/>
        <v/>
      </c>
      <c r="B1576" s="5" t="str">
        <f t="shared" si="252"/>
        <v/>
      </c>
      <c r="C1576" s="5">
        <v>39</v>
      </c>
      <c r="D1576" s="764"/>
      <c r="F1576" s="529"/>
      <c r="G1576" s="539">
        <f>IF('Form - Part 1'!$D$50="Yes",1,0)</f>
        <v>0</v>
      </c>
      <c r="H1576" s="527">
        <v>13</v>
      </c>
      <c r="I1576" s="561"/>
      <c r="J1576" s="562"/>
      <c r="K1576" s="567"/>
      <c r="L1576" s="564"/>
      <c r="M1576" s="563"/>
      <c r="N1576" s="568"/>
      <c r="O1576" s="570"/>
      <c r="P1576" s="671">
        <f t="shared" si="244"/>
        <v>0</v>
      </c>
      <c r="Q1576" s="63">
        <f t="shared" si="245"/>
        <v>0</v>
      </c>
      <c r="R1576" s="62">
        <f t="shared" si="246"/>
        <v>0</v>
      </c>
      <c r="S1576" s="66">
        <f t="shared" si="247"/>
        <v>0</v>
      </c>
      <c r="T1576" s="7">
        <f>($I1576='Team Results'!$L$4)+0</f>
        <v>0</v>
      </c>
      <c r="U1576" s="7">
        <f t="shared" si="248"/>
        <v>0</v>
      </c>
      <c r="V1576" s="7">
        <f t="shared" si="249"/>
        <v>0</v>
      </c>
      <c r="W1576" s="66">
        <f t="shared" si="250"/>
        <v>0</v>
      </c>
    </row>
    <row r="1577" spans="1:23" ht="15">
      <c r="A1577" s="5" t="str">
        <f t="shared" si="251"/>
        <v/>
      </c>
      <c r="B1577" s="5" t="str">
        <f t="shared" si="252"/>
        <v/>
      </c>
      <c r="C1577" s="5">
        <v>39</v>
      </c>
      <c r="D1577" s="764"/>
      <c r="F1577" s="529"/>
      <c r="G1577" s="539">
        <f>IF('Form - Part 1'!$D$50="Yes",1,0)</f>
        <v>0</v>
      </c>
      <c r="H1577" s="527">
        <v>14</v>
      </c>
      <c r="I1577" s="561"/>
      <c r="J1577" s="562"/>
      <c r="K1577" s="563"/>
      <c r="L1577" s="564"/>
      <c r="M1577" s="563"/>
      <c r="N1577" s="565"/>
      <c r="O1577" s="570"/>
      <c r="P1577" s="671">
        <f t="shared" si="244"/>
        <v>0</v>
      </c>
      <c r="Q1577" s="63">
        <f t="shared" si="245"/>
        <v>0</v>
      </c>
      <c r="R1577" s="62">
        <f t="shared" si="246"/>
        <v>0</v>
      </c>
      <c r="S1577" s="66">
        <f t="shared" si="247"/>
        <v>0</v>
      </c>
      <c r="T1577" s="7">
        <f>($I1577='Team Results'!$L$4)+0</f>
        <v>0</v>
      </c>
      <c r="U1577" s="7">
        <f t="shared" si="248"/>
        <v>0</v>
      </c>
      <c r="V1577" s="7">
        <f t="shared" si="249"/>
        <v>0</v>
      </c>
      <c r="W1577" s="66">
        <f t="shared" si="250"/>
        <v>0</v>
      </c>
    </row>
    <row r="1578" spans="1:23" ht="15">
      <c r="A1578" s="5" t="str">
        <f t="shared" si="251"/>
        <v/>
      </c>
      <c r="B1578" s="5" t="str">
        <f t="shared" si="252"/>
        <v/>
      </c>
      <c r="C1578" s="5">
        <v>39</v>
      </c>
      <c r="D1578" s="764"/>
      <c r="F1578" s="529"/>
      <c r="G1578" s="539">
        <f>IF('Form - Part 1'!$D$50="Yes",1,0)</f>
        <v>0</v>
      </c>
      <c r="H1578" s="527">
        <v>15</v>
      </c>
      <c r="I1578" s="561"/>
      <c r="J1578" s="562"/>
      <c r="K1578" s="563"/>
      <c r="L1578" s="564"/>
      <c r="M1578" s="563"/>
      <c r="N1578" s="565"/>
      <c r="O1578" s="570"/>
      <c r="P1578" s="671">
        <f t="shared" si="244"/>
        <v>0</v>
      </c>
      <c r="Q1578" s="63">
        <f t="shared" si="245"/>
        <v>0</v>
      </c>
      <c r="R1578" s="62">
        <f t="shared" si="246"/>
        <v>0</v>
      </c>
      <c r="S1578" s="66">
        <f t="shared" si="247"/>
        <v>0</v>
      </c>
      <c r="T1578" s="7">
        <f>($I1578='Team Results'!$L$4)+0</f>
        <v>0</v>
      </c>
      <c r="U1578" s="7">
        <f t="shared" si="248"/>
        <v>0</v>
      </c>
      <c r="V1578" s="7">
        <f t="shared" si="249"/>
        <v>0</v>
      </c>
      <c r="W1578" s="66">
        <f t="shared" si="250"/>
        <v>0</v>
      </c>
    </row>
    <row r="1579" spans="1:23" ht="15">
      <c r="A1579" s="5" t="str">
        <f t="shared" si="251"/>
        <v/>
      </c>
      <c r="B1579" s="5" t="str">
        <f t="shared" si="252"/>
        <v/>
      </c>
      <c r="C1579" s="5">
        <v>39</v>
      </c>
      <c r="D1579" s="764"/>
      <c r="F1579" s="529"/>
      <c r="G1579" s="539">
        <f>IF('Form - Part 1'!$D$50="Yes",1,0)</f>
        <v>0</v>
      </c>
      <c r="H1579" s="527">
        <v>16</v>
      </c>
      <c r="I1579" s="561"/>
      <c r="J1579" s="562"/>
      <c r="K1579" s="563"/>
      <c r="L1579" s="564"/>
      <c r="M1579" s="563"/>
      <c r="N1579" s="565"/>
      <c r="O1579" s="570"/>
      <c r="P1579" s="671">
        <f t="shared" si="244"/>
        <v>0</v>
      </c>
      <c r="Q1579" s="63">
        <f t="shared" si="245"/>
        <v>0</v>
      </c>
      <c r="R1579" s="62">
        <f t="shared" si="246"/>
        <v>0</v>
      </c>
      <c r="S1579" s="66">
        <f t="shared" si="247"/>
        <v>0</v>
      </c>
      <c r="T1579" s="7">
        <f>($I1579='Team Results'!$L$4)+0</f>
        <v>0</v>
      </c>
      <c r="U1579" s="7">
        <f t="shared" si="248"/>
        <v>0</v>
      </c>
      <c r="V1579" s="7">
        <f t="shared" si="249"/>
        <v>0</v>
      </c>
      <c r="W1579" s="66">
        <f t="shared" si="250"/>
        <v>0</v>
      </c>
    </row>
    <row r="1580" spans="1:23" ht="15">
      <c r="A1580" s="5" t="str">
        <f t="shared" si="251"/>
        <v/>
      </c>
      <c r="B1580" s="5" t="str">
        <f t="shared" si="252"/>
        <v/>
      </c>
      <c r="C1580" s="5">
        <v>39</v>
      </c>
      <c r="D1580" s="764"/>
      <c r="F1580" s="529"/>
      <c r="G1580" s="539">
        <f>IF('Form - Part 1'!$D$50="Yes",1,0)</f>
        <v>0</v>
      </c>
      <c r="H1580" s="527">
        <v>17</v>
      </c>
      <c r="I1580" s="561"/>
      <c r="J1580" s="562"/>
      <c r="K1580" s="567"/>
      <c r="L1580" s="564"/>
      <c r="M1580" s="563"/>
      <c r="N1580" s="568"/>
      <c r="O1580" s="570"/>
      <c r="P1580" s="671">
        <f t="shared" si="244"/>
        <v>0</v>
      </c>
      <c r="Q1580" s="63">
        <f t="shared" si="245"/>
        <v>0</v>
      </c>
      <c r="R1580" s="62">
        <f t="shared" si="246"/>
        <v>0</v>
      </c>
      <c r="S1580" s="66">
        <f t="shared" si="247"/>
        <v>0</v>
      </c>
      <c r="T1580" s="7">
        <f>($I1580='Team Results'!$L$4)+0</f>
        <v>0</v>
      </c>
      <c r="U1580" s="7">
        <f t="shared" si="248"/>
        <v>0</v>
      </c>
      <c r="V1580" s="7">
        <f t="shared" si="249"/>
        <v>0</v>
      </c>
      <c r="W1580" s="66">
        <f t="shared" si="250"/>
        <v>0</v>
      </c>
    </row>
    <row r="1581" spans="1:23" ht="15">
      <c r="A1581" s="5" t="str">
        <f t="shared" si="251"/>
        <v/>
      </c>
      <c r="B1581" s="5" t="str">
        <f t="shared" si="252"/>
        <v/>
      </c>
      <c r="C1581" s="5">
        <v>39</v>
      </c>
      <c r="D1581" s="764"/>
      <c r="F1581" s="529"/>
      <c r="G1581" s="539">
        <f>IF('Form - Part 1'!$D$50="Yes",1,0)</f>
        <v>0</v>
      </c>
      <c r="H1581" s="527">
        <v>18</v>
      </c>
      <c r="I1581" s="561"/>
      <c r="J1581" s="562"/>
      <c r="K1581" s="567"/>
      <c r="L1581" s="564"/>
      <c r="M1581" s="563"/>
      <c r="N1581" s="568"/>
      <c r="O1581" s="570"/>
      <c r="P1581" s="671">
        <f t="shared" si="244"/>
        <v>0</v>
      </c>
      <c r="Q1581" s="63">
        <f t="shared" si="245"/>
        <v>0</v>
      </c>
      <c r="R1581" s="62">
        <f t="shared" si="246"/>
        <v>0</v>
      </c>
      <c r="S1581" s="66">
        <f t="shared" si="247"/>
        <v>0</v>
      </c>
      <c r="T1581" s="7">
        <f>($I1581='Team Results'!$L$4)+0</f>
        <v>0</v>
      </c>
      <c r="U1581" s="7">
        <f t="shared" si="248"/>
        <v>0</v>
      </c>
      <c r="V1581" s="7">
        <f t="shared" si="249"/>
        <v>0</v>
      </c>
      <c r="W1581" s="66">
        <f t="shared" si="250"/>
        <v>0</v>
      </c>
    </row>
    <row r="1582" spans="1:23" ht="15">
      <c r="A1582" s="5" t="str">
        <f t="shared" si="251"/>
        <v/>
      </c>
      <c r="B1582" s="5" t="str">
        <f t="shared" si="252"/>
        <v/>
      </c>
      <c r="C1582" s="5">
        <v>39</v>
      </c>
      <c r="D1582" s="764"/>
      <c r="F1582" s="529"/>
      <c r="G1582" s="539">
        <f>IF('Form - Part 1'!$D$50="Yes",1,0)</f>
        <v>0</v>
      </c>
      <c r="H1582" s="527">
        <v>19</v>
      </c>
      <c r="I1582" s="561"/>
      <c r="J1582" s="562"/>
      <c r="K1582" s="567"/>
      <c r="L1582" s="564"/>
      <c r="M1582" s="563"/>
      <c r="N1582" s="568"/>
      <c r="O1582" s="570"/>
      <c r="P1582" s="671">
        <f t="shared" si="244"/>
        <v>0</v>
      </c>
      <c r="Q1582" s="63">
        <f t="shared" si="245"/>
        <v>0</v>
      </c>
      <c r="R1582" s="62">
        <f t="shared" si="246"/>
        <v>0</v>
      </c>
      <c r="S1582" s="66">
        <f t="shared" si="247"/>
        <v>0</v>
      </c>
      <c r="T1582" s="7">
        <f>($I1582='Team Results'!$L$4)+0</f>
        <v>0</v>
      </c>
      <c r="U1582" s="7">
        <f t="shared" si="248"/>
        <v>0</v>
      </c>
      <c r="V1582" s="7">
        <f t="shared" si="249"/>
        <v>0</v>
      </c>
      <c r="W1582" s="66">
        <f t="shared" si="250"/>
        <v>0</v>
      </c>
    </row>
    <row r="1583" spans="1:23" ht="15">
      <c r="A1583" s="5" t="str">
        <f t="shared" si="251"/>
        <v/>
      </c>
      <c r="B1583" s="5" t="str">
        <f t="shared" si="252"/>
        <v/>
      </c>
      <c r="C1583" s="5">
        <v>39</v>
      </c>
      <c r="D1583" s="764"/>
      <c r="F1583" s="529"/>
      <c r="G1583" s="539">
        <f>IF('Form - Part 1'!$D$50="Yes",1,0)</f>
        <v>0</v>
      </c>
      <c r="H1583" s="527">
        <v>20</v>
      </c>
      <c r="I1583" s="561"/>
      <c r="J1583" s="562"/>
      <c r="K1583" s="567"/>
      <c r="L1583" s="564"/>
      <c r="M1583" s="563"/>
      <c r="N1583" s="568"/>
      <c r="O1583" s="570"/>
      <c r="P1583" s="671">
        <f t="shared" si="244"/>
        <v>0</v>
      </c>
      <c r="Q1583" s="63">
        <f t="shared" si="245"/>
        <v>0</v>
      </c>
      <c r="R1583" s="62">
        <f t="shared" si="246"/>
        <v>0</v>
      </c>
      <c r="S1583" s="66">
        <f t="shared" si="247"/>
        <v>0</v>
      </c>
      <c r="T1583" s="7">
        <f>($I1583='Team Results'!$L$4)+0</f>
        <v>0</v>
      </c>
      <c r="U1583" s="7">
        <f t="shared" si="248"/>
        <v>0</v>
      </c>
      <c r="V1583" s="7">
        <f t="shared" si="249"/>
        <v>0</v>
      </c>
      <c r="W1583" s="66">
        <f t="shared" si="250"/>
        <v>0</v>
      </c>
    </row>
    <row r="1584" spans="1:23" ht="15">
      <c r="A1584" s="5" t="str">
        <f t="shared" si="251"/>
        <v/>
      </c>
      <c r="B1584" s="5" t="str">
        <f t="shared" si="252"/>
        <v/>
      </c>
      <c r="C1584" s="5">
        <v>39</v>
      </c>
      <c r="D1584" s="764"/>
      <c r="F1584" s="529"/>
      <c r="G1584" s="539">
        <f>IF('Form - Part 1'!$D$50="Yes",1,0)</f>
        <v>0</v>
      </c>
      <c r="H1584" s="527">
        <v>21</v>
      </c>
      <c r="I1584" s="561"/>
      <c r="J1584" s="562"/>
      <c r="K1584" s="567"/>
      <c r="L1584" s="564"/>
      <c r="M1584" s="563"/>
      <c r="N1584" s="568"/>
      <c r="O1584" s="570"/>
      <c r="P1584" s="671">
        <f t="shared" si="244"/>
        <v>0</v>
      </c>
      <c r="Q1584" s="63">
        <f t="shared" si="245"/>
        <v>0</v>
      </c>
      <c r="R1584" s="62">
        <f t="shared" si="246"/>
        <v>0</v>
      </c>
      <c r="S1584" s="66">
        <f t="shared" si="247"/>
        <v>0</v>
      </c>
      <c r="T1584" s="7">
        <f>($I1584='Team Results'!$L$4)+0</f>
        <v>0</v>
      </c>
      <c r="U1584" s="7">
        <f t="shared" si="248"/>
        <v>0</v>
      </c>
      <c r="V1584" s="7">
        <f t="shared" si="249"/>
        <v>0</v>
      </c>
      <c r="W1584" s="66">
        <f t="shared" si="250"/>
        <v>0</v>
      </c>
    </row>
    <row r="1585" spans="1:23" ht="15">
      <c r="A1585" s="5" t="str">
        <f t="shared" si="251"/>
        <v/>
      </c>
      <c r="B1585" s="5" t="str">
        <f t="shared" si="252"/>
        <v/>
      </c>
      <c r="C1585" s="5">
        <v>39</v>
      </c>
      <c r="D1585" s="764"/>
      <c r="F1585" s="529"/>
      <c r="G1585" s="539">
        <f>IF('Form - Part 1'!$D$50="Yes",1,0)</f>
        <v>0</v>
      </c>
      <c r="H1585" s="527">
        <v>22</v>
      </c>
      <c r="I1585" s="561"/>
      <c r="J1585" s="562"/>
      <c r="K1585" s="567"/>
      <c r="L1585" s="564"/>
      <c r="M1585" s="563"/>
      <c r="N1585" s="568"/>
      <c r="O1585" s="570"/>
      <c r="P1585" s="671">
        <f t="shared" si="244"/>
        <v>0</v>
      </c>
      <c r="Q1585" s="63">
        <f t="shared" si="245"/>
        <v>0</v>
      </c>
      <c r="R1585" s="62">
        <f t="shared" si="246"/>
        <v>0</v>
      </c>
      <c r="S1585" s="66">
        <f t="shared" si="247"/>
        <v>0</v>
      </c>
      <c r="T1585" s="7">
        <f>($I1585='Team Results'!$L$4)+0</f>
        <v>0</v>
      </c>
      <c r="U1585" s="7">
        <f t="shared" si="248"/>
        <v>0</v>
      </c>
      <c r="V1585" s="7">
        <f t="shared" si="249"/>
        <v>0</v>
      </c>
      <c r="W1585" s="66">
        <f t="shared" si="250"/>
        <v>0</v>
      </c>
    </row>
    <row r="1586" spans="1:23" ht="15">
      <c r="A1586" s="5" t="str">
        <f t="shared" si="251"/>
        <v/>
      </c>
      <c r="B1586" s="5" t="str">
        <f t="shared" si="252"/>
        <v/>
      </c>
      <c r="C1586" s="5">
        <v>39</v>
      </c>
      <c r="D1586" s="764"/>
      <c r="F1586" s="529"/>
      <c r="G1586" s="539">
        <f>IF('Form - Part 1'!$D$50="Yes",1,0)</f>
        <v>0</v>
      </c>
      <c r="H1586" s="527">
        <v>23</v>
      </c>
      <c r="I1586" s="561"/>
      <c r="J1586" s="562"/>
      <c r="K1586" s="567"/>
      <c r="L1586" s="564"/>
      <c r="M1586" s="563"/>
      <c r="N1586" s="568"/>
      <c r="O1586" s="570"/>
      <c r="P1586" s="671">
        <f t="shared" si="244"/>
        <v>0</v>
      </c>
      <c r="Q1586" s="63">
        <f t="shared" si="245"/>
        <v>0</v>
      </c>
      <c r="R1586" s="62">
        <f t="shared" si="246"/>
        <v>0</v>
      </c>
      <c r="S1586" s="66">
        <f t="shared" si="247"/>
        <v>0</v>
      </c>
      <c r="T1586" s="7">
        <f>($I1586='Team Results'!$L$4)+0</f>
        <v>0</v>
      </c>
      <c r="U1586" s="7">
        <f t="shared" si="248"/>
        <v>0</v>
      </c>
      <c r="V1586" s="7">
        <f t="shared" si="249"/>
        <v>0</v>
      </c>
      <c r="W1586" s="66">
        <f t="shared" si="250"/>
        <v>0</v>
      </c>
    </row>
    <row r="1587" spans="1:23" ht="15">
      <c r="A1587" s="5" t="str">
        <f t="shared" si="251"/>
        <v/>
      </c>
      <c r="B1587" s="5" t="str">
        <f t="shared" si="252"/>
        <v/>
      </c>
      <c r="C1587" s="5">
        <v>39</v>
      </c>
      <c r="D1587" s="764"/>
      <c r="F1587" s="529"/>
      <c r="G1587" s="539">
        <f>IF('Form - Part 1'!$D$50="Yes",1,0)</f>
        <v>0</v>
      </c>
      <c r="H1587" s="527">
        <v>24</v>
      </c>
      <c r="I1587" s="561"/>
      <c r="J1587" s="562"/>
      <c r="K1587" s="567"/>
      <c r="L1587" s="564"/>
      <c r="M1587" s="563"/>
      <c r="N1587" s="568"/>
      <c r="O1587" s="570"/>
      <c r="P1587" s="671">
        <f t="shared" si="244"/>
        <v>0</v>
      </c>
      <c r="Q1587" s="63">
        <f t="shared" si="245"/>
        <v>0</v>
      </c>
      <c r="R1587" s="62">
        <f t="shared" si="246"/>
        <v>0</v>
      </c>
      <c r="S1587" s="66">
        <f t="shared" si="247"/>
        <v>0</v>
      </c>
      <c r="T1587" s="7">
        <f>($I1587='Team Results'!$L$4)+0</f>
        <v>0</v>
      </c>
      <c r="U1587" s="7">
        <f t="shared" si="248"/>
        <v>0</v>
      </c>
      <c r="V1587" s="7">
        <f t="shared" si="249"/>
        <v>0</v>
      </c>
      <c r="W1587" s="66">
        <f t="shared" si="250"/>
        <v>0</v>
      </c>
    </row>
    <row r="1588" spans="1:23" ht="15">
      <c r="A1588" s="5" t="str">
        <f t="shared" si="251"/>
        <v/>
      </c>
      <c r="B1588" s="5" t="str">
        <f t="shared" si="252"/>
        <v/>
      </c>
      <c r="C1588" s="5">
        <v>39</v>
      </c>
      <c r="D1588" s="764"/>
      <c r="F1588" s="529"/>
      <c r="G1588" s="539">
        <f>IF('Form - Part 1'!$D$50="Yes",1,0)</f>
        <v>0</v>
      </c>
      <c r="H1588" s="527">
        <v>25</v>
      </c>
      <c r="I1588" s="561"/>
      <c r="J1588" s="562"/>
      <c r="K1588" s="567"/>
      <c r="L1588" s="564"/>
      <c r="M1588" s="563"/>
      <c r="N1588" s="568"/>
      <c r="O1588" s="570"/>
      <c r="P1588" s="671">
        <f t="shared" si="244"/>
        <v>0</v>
      </c>
      <c r="Q1588" s="63">
        <f t="shared" si="245"/>
        <v>0</v>
      </c>
      <c r="R1588" s="62">
        <f t="shared" si="246"/>
        <v>0</v>
      </c>
      <c r="S1588" s="66">
        <f t="shared" si="247"/>
        <v>0</v>
      </c>
      <c r="T1588" s="7">
        <f>($I1588='Team Results'!$L$4)+0</f>
        <v>0</v>
      </c>
      <c r="U1588" s="7">
        <f t="shared" si="248"/>
        <v>0</v>
      </c>
      <c r="V1588" s="7">
        <f t="shared" si="249"/>
        <v>0</v>
      </c>
      <c r="W1588" s="66">
        <f t="shared" si="250"/>
        <v>0</v>
      </c>
    </row>
    <row r="1589" spans="1:23" ht="15">
      <c r="A1589" s="5" t="str">
        <f t="shared" si="251"/>
        <v/>
      </c>
      <c r="B1589" s="5" t="str">
        <f t="shared" si="252"/>
        <v/>
      </c>
      <c r="C1589" s="5">
        <v>39</v>
      </c>
      <c r="D1589" s="764"/>
      <c r="F1589" s="529"/>
      <c r="G1589" s="539">
        <f>IF('Form - Part 1'!$D$50="Yes",1,0)</f>
        <v>0</v>
      </c>
      <c r="H1589" s="527">
        <v>26</v>
      </c>
      <c r="I1589" s="561"/>
      <c r="J1589" s="562"/>
      <c r="K1589" s="563"/>
      <c r="L1589" s="564"/>
      <c r="M1589" s="563"/>
      <c r="N1589" s="565"/>
      <c r="O1589" s="570"/>
      <c r="P1589" s="671">
        <f t="shared" si="244"/>
        <v>0</v>
      </c>
      <c r="Q1589" s="63">
        <f t="shared" si="245"/>
        <v>0</v>
      </c>
      <c r="R1589" s="62">
        <f t="shared" si="246"/>
        <v>0</v>
      </c>
      <c r="S1589" s="66">
        <f t="shared" si="247"/>
        <v>0</v>
      </c>
      <c r="T1589" s="7">
        <f>($I1589='Team Results'!$L$4)+0</f>
        <v>0</v>
      </c>
      <c r="U1589" s="7">
        <f t="shared" si="248"/>
        <v>0</v>
      </c>
      <c r="V1589" s="7">
        <f t="shared" si="249"/>
        <v>0</v>
      </c>
      <c r="W1589" s="66">
        <f t="shared" si="250"/>
        <v>0</v>
      </c>
    </row>
    <row r="1590" spans="1:23" ht="15">
      <c r="A1590" s="5" t="str">
        <f t="shared" si="251"/>
        <v/>
      </c>
      <c r="B1590" s="5" t="str">
        <f t="shared" si="252"/>
        <v/>
      </c>
      <c r="C1590" s="5">
        <v>39</v>
      </c>
      <c r="D1590" s="764"/>
      <c r="F1590" s="529"/>
      <c r="G1590" s="539">
        <f>IF('Form - Part 1'!$D$50="Yes",1,0)</f>
        <v>0</v>
      </c>
      <c r="H1590" s="527">
        <v>27</v>
      </c>
      <c r="I1590" s="561"/>
      <c r="J1590" s="562"/>
      <c r="K1590" s="563"/>
      <c r="L1590" s="564"/>
      <c r="M1590" s="563"/>
      <c r="N1590" s="565"/>
      <c r="O1590" s="570"/>
      <c r="P1590" s="671">
        <f t="shared" si="244"/>
        <v>0</v>
      </c>
      <c r="Q1590" s="63">
        <f t="shared" si="245"/>
        <v>0</v>
      </c>
      <c r="R1590" s="62">
        <f t="shared" si="246"/>
        <v>0</v>
      </c>
      <c r="S1590" s="66">
        <f t="shared" si="247"/>
        <v>0</v>
      </c>
      <c r="T1590" s="7">
        <f>($I1590='Team Results'!$L$4)+0</f>
        <v>0</v>
      </c>
      <c r="U1590" s="7">
        <f t="shared" si="248"/>
        <v>0</v>
      </c>
      <c r="V1590" s="7">
        <f t="shared" si="249"/>
        <v>0</v>
      </c>
      <c r="W1590" s="66">
        <f t="shared" si="250"/>
        <v>0</v>
      </c>
    </row>
    <row r="1591" spans="1:23" ht="15">
      <c r="A1591" s="5" t="str">
        <f t="shared" si="251"/>
        <v/>
      </c>
      <c r="B1591" s="5" t="str">
        <f t="shared" si="252"/>
        <v/>
      </c>
      <c r="C1591" s="5">
        <v>39</v>
      </c>
      <c r="D1591" s="764"/>
      <c r="F1591" s="529"/>
      <c r="G1591" s="539">
        <f>IF('Form - Part 1'!$D$50="Yes",1,0)</f>
        <v>0</v>
      </c>
      <c r="H1591" s="527">
        <v>28</v>
      </c>
      <c r="I1591" s="561"/>
      <c r="J1591" s="562"/>
      <c r="K1591" s="563"/>
      <c r="L1591" s="564"/>
      <c r="M1591" s="563"/>
      <c r="N1591" s="565"/>
      <c r="O1591" s="570"/>
      <c r="P1591" s="671">
        <f t="shared" si="244"/>
        <v>0</v>
      </c>
      <c r="Q1591" s="63">
        <f t="shared" si="245"/>
        <v>0</v>
      </c>
      <c r="R1591" s="62">
        <f t="shared" si="246"/>
        <v>0</v>
      </c>
      <c r="S1591" s="66">
        <f t="shared" si="247"/>
        <v>0</v>
      </c>
      <c r="T1591" s="7">
        <f>($I1591='Team Results'!$L$4)+0</f>
        <v>0</v>
      </c>
      <c r="U1591" s="7">
        <f t="shared" si="248"/>
        <v>0</v>
      </c>
      <c r="V1591" s="7">
        <f t="shared" si="249"/>
        <v>0</v>
      </c>
      <c r="W1591" s="66">
        <f t="shared" si="250"/>
        <v>0</v>
      </c>
    </row>
    <row r="1592" spans="1:23" ht="15">
      <c r="A1592" s="5" t="str">
        <f t="shared" si="251"/>
        <v/>
      </c>
      <c r="B1592" s="5" t="str">
        <f t="shared" si="252"/>
        <v/>
      </c>
      <c r="C1592" s="5">
        <v>39</v>
      </c>
      <c r="D1592" s="764"/>
      <c r="F1592" s="529"/>
      <c r="G1592" s="539">
        <f>IF('Form - Part 1'!$D$50="Yes",1,0)</f>
        <v>0</v>
      </c>
      <c r="H1592" s="527">
        <v>29</v>
      </c>
      <c r="I1592" s="561"/>
      <c r="J1592" s="562"/>
      <c r="K1592" s="563"/>
      <c r="L1592" s="564"/>
      <c r="M1592" s="563"/>
      <c r="N1592" s="565"/>
      <c r="O1592" s="570"/>
      <c r="P1592" s="671">
        <f t="shared" si="244"/>
        <v>0</v>
      </c>
      <c r="Q1592" s="63">
        <f t="shared" si="245"/>
        <v>0</v>
      </c>
      <c r="R1592" s="62">
        <f t="shared" si="246"/>
        <v>0</v>
      </c>
      <c r="S1592" s="66">
        <f t="shared" si="247"/>
        <v>0</v>
      </c>
      <c r="T1592" s="7">
        <f>($I1592='Team Results'!$L$4)+0</f>
        <v>0</v>
      </c>
      <c r="U1592" s="7">
        <f t="shared" si="248"/>
        <v>0</v>
      </c>
      <c r="V1592" s="7">
        <f t="shared" si="249"/>
        <v>0</v>
      </c>
      <c r="W1592" s="66">
        <f t="shared" si="250"/>
        <v>0</v>
      </c>
    </row>
    <row r="1593" spans="1:23" ht="15">
      <c r="A1593" s="5" t="str">
        <f t="shared" si="251"/>
        <v/>
      </c>
      <c r="B1593" s="5" t="str">
        <f t="shared" si="252"/>
        <v/>
      </c>
      <c r="C1593" s="5">
        <v>39</v>
      </c>
      <c r="D1593" s="764"/>
      <c r="F1593" s="529"/>
      <c r="G1593" s="539">
        <f>IF('Form - Part 1'!$D$50="Yes",1,0)</f>
        <v>0</v>
      </c>
      <c r="H1593" s="527">
        <v>30</v>
      </c>
      <c r="I1593" s="561"/>
      <c r="J1593" s="562"/>
      <c r="K1593" s="567"/>
      <c r="L1593" s="564"/>
      <c r="M1593" s="563"/>
      <c r="N1593" s="568"/>
      <c r="O1593" s="570"/>
      <c r="P1593" s="671">
        <f t="shared" si="244"/>
        <v>0</v>
      </c>
      <c r="Q1593" s="63">
        <f t="shared" si="245"/>
        <v>0</v>
      </c>
      <c r="R1593" s="62">
        <f t="shared" si="246"/>
        <v>0</v>
      </c>
      <c r="S1593" s="66">
        <f t="shared" si="247"/>
        <v>0</v>
      </c>
      <c r="T1593" s="7">
        <f>($I1593='Team Results'!$L$4)+0</f>
        <v>0</v>
      </c>
      <c r="U1593" s="7">
        <f t="shared" si="248"/>
        <v>0</v>
      </c>
      <c r="V1593" s="7">
        <f t="shared" si="249"/>
        <v>0</v>
      </c>
      <c r="W1593" s="66">
        <f t="shared" si="250"/>
        <v>0</v>
      </c>
    </row>
    <row r="1594" spans="1:23" ht="15">
      <c r="A1594" s="5" t="str">
        <f t="shared" si="251"/>
        <v/>
      </c>
      <c r="B1594" s="5" t="str">
        <f t="shared" si="252"/>
        <v/>
      </c>
      <c r="C1594" s="5">
        <v>39</v>
      </c>
      <c r="D1594" s="764"/>
      <c r="F1594" s="529"/>
      <c r="G1594" s="539">
        <f>IF('Form - Part 1'!$D$50="Yes",1,0)</f>
        <v>0</v>
      </c>
      <c r="H1594" s="527">
        <v>31</v>
      </c>
      <c r="I1594" s="561"/>
      <c r="J1594" s="562"/>
      <c r="K1594" s="567"/>
      <c r="L1594" s="564"/>
      <c r="M1594" s="563"/>
      <c r="N1594" s="568"/>
      <c r="O1594" s="570"/>
      <c r="P1594" s="671">
        <f t="shared" si="244"/>
        <v>0</v>
      </c>
      <c r="Q1594" s="63">
        <f t="shared" si="245"/>
        <v>0</v>
      </c>
      <c r="R1594" s="62">
        <f t="shared" si="246"/>
        <v>0</v>
      </c>
      <c r="S1594" s="66">
        <f t="shared" si="247"/>
        <v>0</v>
      </c>
      <c r="T1594" s="7">
        <f>($I1594='Team Results'!$L$4)+0</f>
        <v>0</v>
      </c>
      <c r="U1594" s="7">
        <f t="shared" si="248"/>
        <v>0</v>
      </c>
      <c r="V1594" s="7">
        <f t="shared" si="249"/>
        <v>0</v>
      </c>
      <c r="W1594" s="66">
        <f t="shared" si="250"/>
        <v>0</v>
      </c>
    </row>
    <row r="1595" spans="1:23" ht="15">
      <c r="A1595" s="5" t="str">
        <f t="shared" si="251"/>
        <v/>
      </c>
      <c r="B1595" s="5" t="str">
        <f t="shared" si="252"/>
        <v/>
      </c>
      <c r="C1595" s="5">
        <v>39</v>
      </c>
      <c r="D1595" s="764"/>
      <c r="F1595" s="529"/>
      <c r="G1595" s="539">
        <f>IF('Form - Part 1'!$D$50="Yes",1,0)</f>
        <v>0</v>
      </c>
      <c r="H1595" s="527">
        <v>32</v>
      </c>
      <c r="I1595" s="561"/>
      <c r="J1595" s="562"/>
      <c r="K1595" s="567"/>
      <c r="L1595" s="564"/>
      <c r="M1595" s="563"/>
      <c r="N1595" s="568"/>
      <c r="O1595" s="570"/>
      <c r="P1595" s="671">
        <f t="shared" si="244"/>
        <v>0</v>
      </c>
      <c r="Q1595" s="63">
        <f t="shared" si="245"/>
        <v>0</v>
      </c>
      <c r="R1595" s="62">
        <f t="shared" si="246"/>
        <v>0</v>
      </c>
      <c r="S1595" s="66">
        <f t="shared" si="247"/>
        <v>0</v>
      </c>
      <c r="T1595" s="7">
        <f>($I1595='Team Results'!$L$4)+0</f>
        <v>0</v>
      </c>
      <c r="U1595" s="7">
        <f t="shared" si="248"/>
        <v>0</v>
      </c>
      <c r="V1595" s="7">
        <f t="shared" si="249"/>
        <v>0</v>
      </c>
      <c r="W1595" s="66">
        <f t="shared" si="250"/>
        <v>0</v>
      </c>
    </row>
    <row r="1596" spans="1:23" ht="15">
      <c r="A1596" s="5" t="str">
        <f t="shared" si="251"/>
        <v/>
      </c>
      <c r="B1596" s="5" t="str">
        <f t="shared" si="252"/>
        <v/>
      </c>
      <c r="C1596" s="5">
        <v>39</v>
      </c>
      <c r="D1596" s="764"/>
      <c r="F1596" s="529"/>
      <c r="G1596" s="539">
        <f>IF('Form - Part 1'!$D$50="Yes",1,0)</f>
        <v>0</v>
      </c>
      <c r="H1596" s="527">
        <v>33</v>
      </c>
      <c r="I1596" s="561"/>
      <c r="J1596" s="562"/>
      <c r="K1596" s="567"/>
      <c r="L1596" s="564"/>
      <c r="M1596" s="563"/>
      <c r="N1596" s="568"/>
      <c r="O1596" s="570"/>
      <c r="P1596" s="671">
        <f t="shared" si="244"/>
        <v>0</v>
      </c>
      <c r="Q1596" s="63">
        <f t="shared" si="245"/>
        <v>0</v>
      </c>
      <c r="R1596" s="62">
        <f t="shared" si="246"/>
        <v>0</v>
      </c>
      <c r="S1596" s="66">
        <f t="shared" si="247"/>
        <v>0</v>
      </c>
      <c r="T1596" s="7">
        <f>($I1596='Team Results'!$L$4)+0</f>
        <v>0</v>
      </c>
      <c r="U1596" s="7">
        <f t="shared" si="248"/>
        <v>0</v>
      </c>
      <c r="V1596" s="7">
        <f t="shared" si="249"/>
        <v>0</v>
      </c>
      <c r="W1596" s="66">
        <f t="shared" si="250"/>
        <v>0</v>
      </c>
    </row>
    <row r="1597" spans="1:23" ht="15">
      <c r="A1597" s="5" t="str">
        <f t="shared" si="251"/>
        <v/>
      </c>
      <c r="B1597" s="5" t="str">
        <f t="shared" si="252"/>
        <v/>
      </c>
      <c r="C1597" s="5">
        <v>39</v>
      </c>
      <c r="D1597" s="764"/>
      <c r="F1597" s="529"/>
      <c r="G1597" s="539">
        <f>IF('Form - Part 1'!$D$50="Yes",1,0)</f>
        <v>0</v>
      </c>
      <c r="H1597" s="527">
        <v>34</v>
      </c>
      <c r="I1597" s="561"/>
      <c r="J1597" s="562"/>
      <c r="K1597" s="567"/>
      <c r="L1597" s="564"/>
      <c r="M1597" s="563"/>
      <c r="N1597" s="568"/>
      <c r="O1597" s="570"/>
      <c r="P1597" s="671">
        <f t="shared" si="244"/>
        <v>0</v>
      </c>
      <c r="Q1597" s="63">
        <f t="shared" si="245"/>
        <v>0</v>
      </c>
      <c r="R1597" s="62">
        <f t="shared" si="246"/>
        <v>0</v>
      </c>
      <c r="S1597" s="66">
        <f t="shared" si="247"/>
        <v>0</v>
      </c>
      <c r="T1597" s="7">
        <f>($I1597='Team Results'!$L$4)+0</f>
        <v>0</v>
      </c>
      <c r="U1597" s="7">
        <f t="shared" si="248"/>
        <v>0</v>
      </c>
      <c r="V1597" s="7">
        <f t="shared" si="249"/>
        <v>0</v>
      </c>
      <c r="W1597" s="66">
        <f t="shared" si="250"/>
        <v>0</v>
      </c>
    </row>
    <row r="1598" spans="1:23" ht="15">
      <c r="A1598" s="5" t="str">
        <f t="shared" si="251"/>
        <v/>
      </c>
      <c r="B1598" s="5" t="str">
        <f t="shared" si="252"/>
        <v/>
      </c>
      <c r="C1598" s="5">
        <v>39</v>
      </c>
      <c r="D1598" s="764"/>
      <c r="F1598" s="529"/>
      <c r="G1598" s="539">
        <f>IF('Form - Part 1'!$D$50="Yes",1,0)</f>
        <v>0</v>
      </c>
      <c r="H1598" s="527">
        <v>35</v>
      </c>
      <c r="I1598" s="561"/>
      <c r="J1598" s="562"/>
      <c r="K1598" s="567"/>
      <c r="L1598" s="564"/>
      <c r="M1598" s="563"/>
      <c r="N1598" s="568"/>
      <c r="O1598" s="570"/>
      <c r="P1598" s="671">
        <f t="shared" si="244"/>
        <v>0</v>
      </c>
      <c r="Q1598" s="63">
        <f t="shared" si="245"/>
        <v>0</v>
      </c>
      <c r="R1598" s="62">
        <f t="shared" si="246"/>
        <v>0</v>
      </c>
      <c r="S1598" s="66">
        <f t="shared" si="247"/>
        <v>0</v>
      </c>
      <c r="T1598" s="7">
        <f>($I1598='Team Results'!$L$4)+0</f>
        <v>0</v>
      </c>
      <c r="U1598" s="7">
        <f t="shared" si="248"/>
        <v>0</v>
      </c>
      <c r="V1598" s="7">
        <f t="shared" si="249"/>
        <v>0</v>
      </c>
      <c r="W1598" s="66">
        <f t="shared" si="250"/>
        <v>0</v>
      </c>
    </row>
    <row r="1599" spans="1:23" ht="15">
      <c r="A1599" s="5" t="str">
        <f t="shared" si="251"/>
        <v/>
      </c>
      <c r="B1599" s="5" t="str">
        <f t="shared" si="252"/>
        <v/>
      </c>
      <c r="C1599" s="5">
        <v>39</v>
      </c>
      <c r="D1599" s="764"/>
      <c r="F1599" s="529"/>
      <c r="G1599" s="539">
        <f>IF('Form - Part 1'!$D$50="Yes",1,0)</f>
        <v>0</v>
      </c>
      <c r="H1599" s="527">
        <v>36</v>
      </c>
      <c r="I1599" s="561"/>
      <c r="J1599" s="562"/>
      <c r="K1599" s="567"/>
      <c r="L1599" s="564"/>
      <c r="M1599" s="563"/>
      <c r="N1599" s="568"/>
      <c r="O1599" s="570"/>
      <c r="P1599" s="671">
        <f t="shared" si="244"/>
        <v>0</v>
      </c>
      <c r="Q1599" s="63">
        <f t="shared" si="245"/>
        <v>0</v>
      </c>
      <c r="R1599" s="62">
        <f t="shared" si="246"/>
        <v>0</v>
      </c>
      <c r="S1599" s="66">
        <f t="shared" si="247"/>
        <v>0</v>
      </c>
      <c r="T1599" s="7">
        <f>($I1599='Team Results'!$L$4)+0</f>
        <v>0</v>
      </c>
      <c r="U1599" s="7">
        <f t="shared" si="248"/>
        <v>0</v>
      </c>
      <c r="V1599" s="7">
        <f t="shared" si="249"/>
        <v>0</v>
      </c>
      <c r="W1599" s="66">
        <f t="shared" si="250"/>
        <v>0</v>
      </c>
    </row>
    <row r="1600" spans="1:23" ht="15">
      <c r="A1600" s="5" t="str">
        <f t="shared" si="251"/>
        <v/>
      </c>
      <c r="B1600" s="5" t="str">
        <f t="shared" si="252"/>
        <v/>
      </c>
      <c r="C1600" s="5">
        <v>39</v>
      </c>
      <c r="D1600" s="764"/>
      <c r="F1600" s="529"/>
      <c r="G1600" s="539">
        <f>IF('Form - Part 1'!$D$50="Yes",1,0)</f>
        <v>0</v>
      </c>
      <c r="H1600" s="527">
        <v>37</v>
      </c>
      <c r="I1600" s="561"/>
      <c r="J1600" s="562"/>
      <c r="K1600" s="567"/>
      <c r="L1600" s="564"/>
      <c r="M1600" s="563"/>
      <c r="N1600" s="568"/>
      <c r="O1600" s="570"/>
      <c r="P1600" s="671">
        <f t="shared" si="244"/>
        <v>0</v>
      </c>
      <c r="Q1600" s="63">
        <f t="shared" si="245"/>
        <v>0</v>
      </c>
      <c r="R1600" s="62">
        <f t="shared" si="246"/>
        <v>0</v>
      </c>
      <c r="S1600" s="66">
        <f t="shared" si="247"/>
        <v>0</v>
      </c>
      <c r="T1600" s="7">
        <f>($I1600='Team Results'!$L$4)+0</f>
        <v>0</v>
      </c>
      <c r="U1600" s="7">
        <f t="shared" si="248"/>
        <v>0</v>
      </c>
      <c r="V1600" s="7">
        <f t="shared" si="249"/>
        <v>0</v>
      </c>
      <c r="W1600" s="66">
        <f t="shared" si="250"/>
        <v>0</v>
      </c>
    </row>
    <row r="1601" spans="1:52" ht="15">
      <c r="A1601" s="5" t="str">
        <f t="shared" si="251"/>
        <v/>
      </c>
      <c r="B1601" s="5" t="str">
        <f t="shared" si="252"/>
        <v/>
      </c>
      <c r="C1601" s="5">
        <v>39</v>
      </c>
      <c r="D1601" s="764"/>
      <c r="F1601" s="529"/>
      <c r="G1601" s="539">
        <f>IF('Form - Part 1'!$D$50="Yes",1,0)</f>
        <v>0</v>
      </c>
      <c r="H1601" s="527">
        <v>38</v>
      </c>
      <c r="I1601" s="561"/>
      <c r="J1601" s="562"/>
      <c r="K1601" s="567"/>
      <c r="L1601" s="564"/>
      <c r="M1601" s="563"/>
      <c r="N1601" s="568"/>
      <c r="O1601" s="570"/>
      <c r="P1601" s="671">
        <f t="shared" si="244"/>
        <v>0</v>
      </c>
      <c r="Q1601" s="63">
        <f t="shared" si="245"/>
        <v>0</v>
      </c>
      <c r="R1601" s="62">
        <f t="shared" si="246"/>
        <v>0</v>
      </c>
      <c r="S1601" s="66">
        <f t="shared" si="247"/>
        <v>0</v>
      </c>
      <c r="T1601" s="7">
        <f>($I1601='Team Results'!$L$4)+0</f>
        <v>0</v>
      </c>
      <c r="U1601" s="7">
        <f t="shared" si="248"/>
        <v>0</v>
      </c>
      <c r="V1601" s="7">
        <f t="shared" si="249"/>
        <v>0</v>
      </c>
      <c r="W1601" s="66">
        <f t="shared" si="250"/>
        <v>0</v>
      </c>
    </row>
    <row r="1602" spans="1:52" ht="15">
      <c r="A1602" s="5" t="str">
        <f t="shared" si="251"/>
        <v/>
      </c>
      <c r="B1602" s="5" t="str">
        <f t="shared" si="252"/>
        <v/>
      </c>
      <c r="C1602" s="5">
        <v>39</v>
      </c>
      <c r="D1602" s="764"/>
      <c r="F1602" s="529"/>
      <c r="G1602" s="539">
        <f>IF('Form - Part 1'!$D$50="Yes",1,0)</f>
        <v>0</v>
      </c>
      <c r="H1602" s="527">
        <v>39</v>
      </c>
      <c r="I1602" s="561"/>
      <c r="J1602" s="562"/>
      <c r="K1602" s="563"/>
      <c r="L1602" s="564"/>
      <c r="M1602" s="563"/>
      <c r="N1602" s="565"/>
      <c r="O1602" s="570"/>
      <c r="P1602" s="671">
        <f t="shared" si="244"/>
        <v>0</v>
      </c>
      <c r="Q1602" s="63">
        <f t="shared" si="245"/>
        <v>0</v>
      </c>
      <c r="R1602" s="62">
        <f t="shared" si="246"/>
        <v>0</v>
      </c>
      <c r="S1602" s="66">
        <f t="shared" si="247"/>
        <v>0</v>
      </c>
      <c r="T1602" s="7">
        <f>($I1602='Team Results'!$L$4)+0</f>
        <v>0</v>
      </c>
      <c r="U1602" s="7">
        <f t="shared" si="248"/>
        <v>0</v>
      </c>
      <c r="V1602" s="7">
        <f t="shared" si="249"/>
        <v>0</v>
      </c>
      <c r="W1602" s="66">
        <f t="shared" si="250"/>
        <v>0</v>
      </c>
    </row>
    <row r="1603" spans="1:52" s="5" customFormat="1" ht="15">
      <c r="A1603" s="5" t="str">
        <f t="shared" si="251"/>
        <v/>
      </c>
      <c r="B1603" s="5" t="str">
        <f t="shared" si="252"/>
        <v/>
      </c>
      <c r="C1603" s="5">
        <v>39</v>
      </c>
      <c r="D1603" s="765"/>
      <c r="E1603" s="536"/>
      <c r="F1603" s="529"/>
      <c r="G1603" s="539">
        <f>IF('Form - Part 1'!$D$50="Yes",1,0)</f>
        <v>0</v>
      </c>
      <c r="H1603" s="537">
        <v>40</v>
      </c>
      <c r="I1603" s="579"/>
      <c r="J1603" s="580"/>
      <c r="K1603" s="583"/>
      <c r="L1603" s="582"/>
      <c r="M1603" s="583"/>
      <c r="N1603" s="584"/>
      <c r="O1603" s="585"/>
      <c r="P1603" s="671">
        <f t="shared" si="244"/>
        <v>0</v>
      </c>
      <c r="Q1603" s="63">
        <f t="shared" si="245"/>
        <v>0</v>
      </c>
      <c r="R1603" s="62">
        <f t="shared" si="246"/>
        <v>0</v>
      </c>
      <c r="S1603" s="66">
        <f t="shared" si="247"/>
        <v>0</v>
      </c>
      <c r="T1603" s="7">
        <f>($I1603='Team Results'!$L$4)+0</f>
        <v>0</v>
      </c>
      <c r="U1603" s="7">
        <f t="shared" si="248"/>
        <v>0</v>
      </c>
      <c r="V1603" s="7">
        <f t="shared" si="249"/>
        <v>0</v>
      </c>
      <c r="W1603" s="66">
        <f t="shared" si="250"/>
        <v>0</v>
      </c>
      <c r="X1603" s="62"/>
      <c r="Y1603" s="62"/>
      <c r="Z1603" s="62"/>
      <c r="AA1603" s="62"/>
      <c r="AB1603" s="62"/>
      <c r="AC1603" s="62"/>
      <c r="AD1603" s="62"/>
      <c r="AE1603" s="62"/>
      <c r="AF1603" s="62"/>
      <c r="AG1603" s="62"/>
      <c r="AH1603" s="62"/>
      <c r="AI1603" s="62"/>
      <c r="AJ1603" s="62"/>
      <c r="AK1603" s="62"/>
      <c r="AL1603" s="62"/>
      <c r="AM1603" s="62"/>
      <c r="AN1603" s="62"/>
      <c r="AO1603" s="62"/>
      <c r="AP1603" s="62"/>
      <c r="AQ1603" s="62"/>
      <c r="AR1603" s="62"/>
      <c r="AS1603" s="62"/>
      <c r="AT1603" s="62"/>
      <c r="AU1603" s="62"/>
      <c r="AV1603" s="62"/>
      <c r="AW1603" s="62"/>
      <c r="AX1603" s="62"/>
      <c r="AY1603" s="62"/>
      <c r="AZ1603" s="62"/>
    </row>
    <row r="1604" spans="1:52" s="241" customFormat="1">
      <c r="D1604" s="298"/>
      <c r="E1604" s="299"/>
      <c r="F1604" s="300"/>
      <c r="G1604" s="300"/>
      <c r="I1604" s="242"/>
      <c r="J1604" s="242"/>
      <c r="K1604" s="242"/>
      <c r="L1604" s="242"/>
      <c r="M1604" s="242"/>
      <c r="N1604" s="242"/>
      <c r="O1604" s="243"/>
      <c r="P1604" s="671">
        <f t="shared" si="244"/>
        <v>0</v>
      </c>
      <c r="Q1604" s="63">
        <f t="shared" si="245"/>
        <v>0</v>
      </c>
      <c r="R1604" s="62">
        <f t="shared" si="246"/>
        <v>0</v>
      </c>
      <c r="S1604" s="66">
        <f t="shared" si="247"/>
        <v>0</v>
      </c>
      <c r="T1604" s="7">
        <f>($I1604='Team Results'!$L$4)+0</f>
        <v>0</v>
      </c>
      <c r="U1604" s="7">
        <f t="shared" si="248"/>
        <v>0</v>
      </c>
      <c r="V1604" s="7">
        <f t="shared" si="249"/>
        <v>0</v>
      </c>
      <c r="W1604" s="66">
        <f t="shared" si="250"/>
        <v>0</v>
      </c>
    </row>
    <row r="1605" spans="1:52" ht="15">
      <c r="A1605" s="5" t="str">
        <f>IF(ISERROR(MONTH($E$1605)),"",MONTH($E$1605))</f>
        <v/>
      </c>
      <c r="B1605" s="5" t="str">
        <f>IF(ISERROR(WEEKNUM($E$1605)),"",WEEKNUM($E$1605))</f>
        <v/>
      </c>
      <c r="C1605" s="5">
        <v>40</v>
      </c>
      <c r="D1605" s="763">
        <v>40</v>
      </c>
      <c r="E1605" s="538" t="str">
        <f>IF(ISBLANK('Form - Part 1'!B51),"",'Form - Part 1'!B51)</f>
        <v/>
      </c>
      <c r="F1605" s="539" t="str">
        <f>IF(ISBLANK('Form - Part 1'!C51),"0",'Form - Part 1'!C51)</f>
        <v>0</v>
      </c>
      <c r="G1605" s="539">
        <f>IF('Form - Part 1'!$D$51="Yes",1,0)</f>
        <v>0</v>
      </c>
      <c r="H1605" s="527">
        <v>1</v>
      </c>
      <c r="I1605" s="561"/>
      <c r="J1605" s="562"/>
      <c r="K1605" s="563"/>
      <c r="L1605" s="564"/>
      <c r="M1605" s="563"/>
      <c r="N1605" s="565"/>
      <c r="O1605" s="570"/>
      <c r="P1605" s="671">
        <f t="shared" si="244"/>
        <v>0</v>
      </c>
      <c r="Q1605" s="63">
        <f t="shared" si="245"/>
        <v>0</v>
      </c>
      <c r="R1605" s="62">
        <f t="shared" si="246"/>
        <v>0</v>
      </c>
      <c r="S1605" s="66">
        <f t="shared" si="247"/>
        <v>0</v>
      </c>
      <c r="T1605" s="7">
        <f>($I1605='Team Results'!$L$4)+0</f>
        <v>0</v>
      </c>
      <c r="U1605" s="7">
        <f t="shared" si="248"/>
        <v>0</v>
      </c>
      <c r="V1605" s="7">
        <f t="shared" si="249"/>
        <v>0</v>
      </c>
      <c r="W1605" s="66">
        <f t="shared" si="250"/>
        <v>0</v>
      </c>
    </row>
    <row r="1606" spans="1:52" ht="15">
      <c r="A1606" s="5" t="str">
        <f t="shared" ref="A1606:A1644" si="253">IF(ISERROR(MONTH($E$1605)),"",MONTH($E$1605))</f>
        <v/>
      </c>
      <c r="B1606" s="5" t="str">
        <f t="shared" ref="B1606:B1644" si="254">IF(ISERROR(WEEKNUM($E$1605)),"",WEEKNUM($E$1605))</f>
        <v/>
      </c>
      <c r="C1606" s="5">
        <v>40</v>
      </c>
      <c r="D1606" s="764"/>
      <c r="F1606" s="529"/>
      <c r="G1606" s="539">
        <f>IF('Form - Part 1'!$D$51="Yes",1,0)</f>
        <v>0</v>
      </c>
      <c r="H1606" s="527">
        <v>2</v>
      </c>
      <c r="I1606" s="561"/>
      <c r="J1606" s="562"/>
      <c r="K1606" s="567"/>
      <c r="L1606" s="564"/>
      <c r="M1606" s="563"/>
      <c r="N1606" s="568"/>
      <c r="O1606" s="570"/>
      <c r="P1606" s="671">
        <f t="shared" si="244"/>
        <v>0</v>
      </c>
      <c r="Q1606" s="63">
        <f t="shared" si="245"/>
        <v>0</v>
      </c>
      <c r="R1606" s="62">
        <f t="shared" si="246"/>
        <v>0</v>
      </c>
      <c r="S1606" s="66">
        <f t="shared" si="247"/>
        <v>0</v>
      </c>
      <c r="T1606" s="7">
        <f>($I1606='Team Results'!$L$4)+0</f>
        <v>0</v>
      </c>
      <c r="U1606" s="7">
        <f t="shared" si="248"/>
        <v>0</v>
      </c>
      <c r="V1606" s="7">
        <f t="shared" si="249"/>
        <v>0</v>
      </c>
      <c r="W1606" s="66">
        <f t="shared" si="250"/>
        <v>0</v>
      </c>
    </row>
    <row r="1607" spans="1:52" ht="15">
      <c r="A1607" s="5" t="str">
        <f t="shared" si="253"/>
        <v/>
      </c>
      <c r="B1607" s="5" t="str">
        <f t="shared" si="254"/>
        <v/>
      </c>
      <c r="C1607" s="5">
        <v>40</v>
      </c>
      <c r="D1607" s="764"/>
      <c r="F1607" s="529"/>
      <c r="G1607" s="539">
        <f>IF('Form - Part 1'!$D$51="Yes",1,0)</f>
        <v>0</v>
      </c>
      <c r="H1607" s="527">
        <v>3</v>
      </c>
      <c r="I1607" s="561"/>
      <c r="J1607" s="562"/>
      <c r="K1607" s="567"/>
      <c r="L1607" s="564"/>
      <c r="M1607" s="563"/>
      <c r="N1607" s="568"/>
      <c r="O1607" s="570"/>
      <c r="P1607" s="671">
        <f t="shared" ref="P1607:P1670" si="255">COUNTA(J1607:N1607)</f>
        <v>0</v>
      </c>
      <c r="Q1607" s="63">
        <f t="shared" ref="Q1607:Q1670" si="256">COUNTIF(J1607:N1607,"Yes")</f>
        <v>0</v>
      </c>
      <c r="R1607" s="62">
        <f t="shared" ref="R1607:R1670" si="257">IF(Q1607 =5, 1,0)</f>
        <v>0</v>
      </c>
      <c r="S1607" s="66">
        <f t="shared" ref="S1607:S1670" si="258">IF(G1607+P1607&gt;1,1,0)</f>
        <v>0</v>
      </c>
      <c r="T1607" s="7">
        <f>($I1607='Team Results'!$L$4)+0</f>
        <v>0</v>
      </c>
      <c r="U1607" s="7">
        <f t="shared" ref="U1607:U1670" si="259">IF(T1607=1,Q1607,0)</f>
        <v>0</v>
      </c>
      <c r="V1607" s="7">
        <f t="shared" ref="V1607:V1670" si="260">IF(T1607=1,R1607,0)</f>
        <v>0</v>
      </c>
      <c r="W1607" s="66">
        <f t="shared" ref="W1607:W1670" si="261">IF(T1607=1,S1607,0)</f>
        <v>0</v>
      </c>
    </row>
    <row r="1608" spans="1:52" ht="15">
      <c r="A1608" s="5" t="str">
        <f t="shared" si="253"/>
        <v/>
      </c>
      <c r="B1608" s="5" t="str">
        <f t="shared" si="254"/>
        <v/>
      </c>
      <c r="C1608" s="5">
        <v>40</v>
      </c>
      <c r="D1608" s="764"/>
      <c r="F1608" s="529"/>
      <c r="G1608" s="539">
        <f>IF('Form - Part 1'!$D$51="Yes",1,0)</f>
        <v>0</v>
      </c>
      <c r="H1608" s="527">
        <v>4</v>
      </c>
      <c r="I1608" s="561"/>
      <c r="J1608" s="562"/>
      <c r="K1608" s="563"/>
      <c r="L1608" s="564"/>
      <c r="M1608" s="563"/>
      <c r="N1608" s="565"/>
      <c r="O1608" s="570"/>
      <c r="P1608" s="671">
        <f t="shared" si="255"/>
        <v>0</v>
      </c>
      <c r="Q1608" s="63">
        <f t="shared" si="256"/>
        <v>0</v>
      </c>
      <c r="R1608" s="62">
        <f t="shared" si="257"/>
        <v>0</v>
      </c>
      <c r="S1608" s="66">
        <f t="shared" si="258"/>
        <v>0</v>
      </c>
      <c r="T1608" s="7">
        <f>($I1608='Team Results'!$L$4)+0</f>
        <v>0</v>
      </c>
      <c r="U1608" s="7">
        <f t="shared" si="259"/>
        <v>0</v>
      </c>
      <c r="V1608" s="7">
        <f t="shared" si="260"/>
        <v>0</v>
      </c>
      <c r="W1608" s="66">
        <f t="shared" si="261"/>
        <v>0</v>
      </c>
    </row>
    <row r="1609" spans="1:52" ht="15">
      <c r="A1609" s="5" t="str">
        <f t="shared" si="253"/>
        <v/>
      </c>
      <c r="B1609" s="5" t="str">
        <f t="shared" si="254"/>
        <v/>
      </c>
      <c r="C1609" s="5">
        <v>40</v>
      </c>
      <c r="D1609" s="764"/>
      <c r="F1609" s="529"/>
      <c r="G1609" s="539">
        <f>IF('Form - Part 1'!$D$51="Yes",1,0)</f>
        <v>0</v>
      </c>
      <c r="H1609" s="527">
        <v>5</v>
      </c>
      <c r="I1609" s="561"/>
      <c r="J1609" s="562"/>
      <c r="K1609" s="563"/>
      <c r="L1609" s="564"/>
      <c r="M1609" s="563"/>
      <c r="N1609" s="565"/>
      <c r="O1609" s="570"/>
      <c r="P1609" s="671">
        <f t="shared" si="255"/>
        <v>0</v>
      </c>
      <c r="Q1609" s="63">
        <f t="shared" si="256"/>
        <v>0</v>
      </c>
      <c r="R1609" s="62">
        <f t="shared" si="257"/>
        <v>0</v>
      </c>
      <c r="S1609" s="66">
        <f t="shared" si="258"/>
        <v>0</v>
      </c>
      <c r="T1609" s="7">
        <f>($I1609='Team Results'!$L$4)+0</f>
        <v>0</v>
      </c>
      <c r="U1609" s="7">
        <f t="shared" si="259"/>
        <v>0</v>
      </c>
      <c r="V1609" s="7">
        <f t="shared" si="260"/>
        <v>0</v>
      </c>
      <c r="W1609" s="66">
        <f t="shared" si="261"/>
        <v>0</v>
      </c>
    </row>
    <row r="1610" spans="1:52" ht="15">
      <c r="A1610" s="5" t="str">
        <f t="shared" si="253"/>
        <v/>
      </c>
      <c r="B1610" s="5" t="str">
        <f t="shared" si="254"/>
        <v/>
      </c>
      <c r="C1610" s="5">
        <v>40</v>
      </c>
      <c r="D1610" s="764"/>
      <c r="F1610" s="529"/>
      <c r="G1610" s="539">
        <f>IF('Form - Part 1'!$D$51="Yes",1,0)</f>
        <v>0</v>
      </c>
      <c r="H1610" s="527">
        <v>6</v>
      </c>
      <c r="I1610" s="561"/>
      <c r="J1610" s="562"/>
      <c r="K1610" s="563"/>
      <c r="L1610" s="564"/>
      <c r="M1610" s="563"/>
      <c r="N1610" s="565"/>
      <c r="O1610" s="570"/>
      <c r="P1610" s="671">
        <f t="shared" si="255"/>
        <v>0</v>
      </c>
      <c r="Q1610" s="63">
        <f t="shared" si="256"/>
        <v>0</v>
      </c>
      <c r="R1610" s="62">
        <f t="shared" si="257"/>
        <v>0</v>
      </c>
      <c r="S1610" s="66">
        <f t="shared" si="258"/>
        <v>0</v>
      </c>
      <c r="T1610" s="7">
        <f>($I1610='Team Results'!$L$4)+0</f>
        <v>0</v>
      </c>
      <c r="U1610" s="7">
        <f t="shared" si="259"/>
        <v>0</v>
      </c>
      <c r="V1610" s="7">
        <f t="shared" si="260"/>
        <v>0</v>
      </c>
      <c r="W1610" s="66">
        <f t="shared" si="261"/>
        <v>0</v>
      </c>
    </row>
    <row r="1611" spans="1:52" ht="15">
      <c r="A1611" s="5" t="str">
        <f t="shared" si="253"/>
        <v/>
      </c>
      <c r="B1611" s="5" t="str">
        <f t="shared" si="254"/>
        <v/>
      </c>
      <c r="C1611" s="5">
        <v>40</v>
      </c>
      <c r="D1611" s="764"/>
      <c r="F1611" s="529"/>
      <c r="G1611" s="539">
        <f>IF('Form - Part 1'!$D$51="Yes",1,0)</f>
        <v>0</v>
      </c>
      <c r="H1611" s="527">
        <v>7</v>
      </c>
      <c r="I1611" s="561"/>
      <c r="J1611" s="562"/>
      <c r="K1611" s="567"/>
      <c r="L1611" s="564"/>
      <c r="M1611" s="563"/>
      <c r="N1611" s="568"/>
      <c r="O1611" s="570"/>
      <c r="P1611" s="671">
        <f t="shared" si="255"/>
        <v>0</v>
      </c>
      <c r="Q1611" s="63">
        <f t="shared" si="256"/>
        <v>0</v>
      </c>
      <c r="R1611" s="62">
        <f t="shared" si="257"/>
        <v>0</v>
      </c>
      <c r="S1611" s="66">
        <f t="shared" si="258"/>
        <v>0</v>
      </c>
      <c r="T1611" s="7">
        <f>($I1611='Team Results'!$L$4)+0</f>
        <v>0</v>
      </c>
      <c r="U1611" s="7">
        <f t="shared" si="259"/>
        <v>0</v>
      </c>
      <c r="V1611" s="7">
        <f t="shared" si="260"/>
        <v>0</v>
      </c>
      <c r="W1611" s="66">
        <f t="shared" si="261"/>
        <v>0</v>
      </c>
    </row>
    <row r="1612" spans="1:52" ht="15">
      <c r="A1612" s="5" t="str">
        <f t="shared" si="253"/>
        <v/>
      </c>
      <c r="B1612" s="5" t="str">
        <f t="shared" si="254"/>
        <v/>
      </c>
      <c r="C1612" s="5">
        <v>40</v>
      </c>
      <c r="D1612" s="764"/>
      <c r="F1612" s="529"/>
      <c r="G1612" s="539">
        <f>IF('Form - Part 1'!$D$51="Yes",1,0)</f>
        <v>0</v>
      </c>
      <c r="H1612" s="527">
        <v>8</v>
      </c>
      <c r="I1612" s="561"/>
      <c r="J1612" s="562"/>
      <c r="K1612" s="567"/>
      <c r="L1612" s="564"/>
      <c r="M1612" s="563"/>
      <c r="N1612" s="568"/>
      <c r="O1612" s="570"/>
      <c r="P1612" s="671">
        <f t="shared" si="255"/>
        <v>0</v>
      </c>
      <c r="Q1612" s="63">
        <f t="shared" si="256"/>
        <v>0</v>
      </c>
      <c r="R1612" s="62">
        <f t="shared" si="257"/>
        <v>0</v>
      </c>
      <c r="S1612" s="66">
        <f t="shared" si="258"/>
        <v>0</v>
      </c>
      <c r="T1612" s="7">
        <f>($I1612='Team Results'!$L$4)+0</f>
        <v>0</v>
      </c>
      <c r="U1612" s="7">
        <f t="shared" si="259"/>
        <v>0</v>
      </c>
      <c r="V1612" s="7">
        <f t="shared" si="260"/>
        <v>0</v>
      </c>
      <c r="W1612" s="66">
        <f t="shared" si="261"/>
        <v>0</v>
      </c>
    </row>
    <row r="1613" spans="1:52" ht="15">
      <c r="A1613" s="5" t="str">
        <f t="shared" si="253"/>
        <v/>
      </c>
      <c r="B1613" s="5" t="str">
        <f t="shared" si="254"/>
        <v/>
      </c>
      <c r="C1613" s="5">
        <v>40</v>
      </c>
      <c r="D1613" s="764"/>
      <c r="F1613" s="529"/>
      <c r="G1613" s="539">
        <f>IF('Form - Part 1'!$D$51="Yes",1,0)</f>
        <v>0</v>
      </c>
      <c r="H1613" s="527">
        <v>9</v>
      </c>
      <c r="I1613" s="561"/>
      <c r="J1613" s="562"/>
      <c r="K1613" s="563"/>
      <c r="L1613" s="564"/>
      <c r="M1613" s="563"/>
      <c r="N1613" s="565"/>
      <c r="O1613" s="570"/>
      <c r="P1613" s="671">
        <f t="shared" si="255"/>
        <v>0</v>
      </c>
      <c r="Q1613" s="63">
        <f t="shared" si="256"/>
        <v>0</v>
      </c>
      <c r="R1613" s="62">
        <f t="shared" si="257"/>
        <v>0</v>
      </c>
      <c r="S1613" s="66">
        <f t="shared" si="258"/>
        <v>0</v>
      </c>
      <c r="T1613" s="7">
        <f>($I1613='Team Results'!$L$4)+0</f>
        <v>0</v>
      </c>
      <c r="U1613" s="7">
        <f t="shared" si="259"/>
        <v>0</v>
      </c>
      <c r="V1613" s="7">
        <f t="shared" si="260"/>
        <v>0</v>
      </c>
      <c r="W1613" s="66">
        <f t="shared" si="261"/>
        <v>0</v>
      </c>
    </row>
    <row r="1614" spans="1:52" ht="15">
      <c r="A1614" s="5" t="str">
        <f t="shared" si="253"/>
        <v/>
      </c>
      <c r="B1614" s="5" t="str">
        <f t="shared" si="254"/>
        <v/>
      </c>
      <c r="C1614" s="5">
        <v>40</v>
      </c>
      <c r="D1614" s="764"/>
      <c r="F1614" s="529"/>
      <c r="G1614" s="539">
        <f>IF('Form - Part 1'!$D$51="Yes",1,0)</f>
        <v>0</v>
      </c>
      <c r="H1614" s="527">
        <v>10</v>
      </c>
      <c r="I1614" s="561"/>
      <c r="J1614" s="562"/>
      <c r="K1614" s="567"/>
      <c r="L1614" s="564"/>
      <c r="M1614" s="563"/>
      <c r="N1614" s="568"/>
      <c r="O1614" s="570"/>
      <c r="P1614" s="671">
        <f t="shared" si="255"/>
        <v>0</v>
      </c>
      <c r="Q1614" s="63">
        <f t="shared" si="256"/>
        <v>0</v>
      </c>
      <c r="R1614" s="62">
        <f t="shared" si="257"/>
        <v>0</v>
      </c>
      <c r="S1614" s="66">
        <f t="shared" si="258"/>
        <v>0</v>
      </c>
      <c r="T1614" s="7">
        <f>($I1614='Team Results'!$L$4)+0</f>
        <v>0</v>
      </c>
      <c r="U1614" s="7">
        <f t="shared" si="259"/>
        <v>0</v>
      </c>
      <c r="V1614" s="7">
        <f t="shared" si="260"/>
        <v>0</v>
      </c>
      <c r="W1614" s="66">
        <f t="shared" si="261"/>
        <v>0</v>
      </c>
    </row>
    <row r="1615" spans="1:52" ht="15">
      <c r="A1615" s="5" t="str">
        <f t="shared" si="253"/>
        <v/>
      </c>
      <c r="B1615" s="5" t="str">
        <f t="shared" si="254"/>
        <v/>
      </c>
      <c r="C1615" s="5">
        <v>40</v>
      </c>
      <c r="D1615" s="764"/>
      <c r="F1615" s="529"/>
      <c r="G1615" s="539">
        <f>IF('Form - Part 1'!$D$51="Yes",1,0)</f>
        <v>0</v>
      </c>
      <c r="H1615" s="527">
        <v>11</v>
      </c>
      <c r="I1615" s="561"/>
      <c r="J1615" s="562"/>
      <c r="K1615" s="563"/>
      <c r="L1615" s="564"/>
      <c r="M1615" s="563"/>
      <c r="N1615" s="565"/>
      <c r="O1615" s="570"/>
      <c r="P1615" s="671">
        <f t="shared" si="255"/>
        <v>0</v>
      </c>
      <c r="Q1615" s="63">
        <f t="shared" si="256"/>
        <v>0</v>
      </c>
      <c r="R1615" s="62">
        <f t="shared" si="257"/>
        <v>0</v>
      </c>
      <c r="S1615" s="66">
        <f t="shared" si="258"/>
        <v>0</v>
      </c>
      <c r="T1615" s="7">
        <f>($I1615='Team Results'!$L$4)+0</f>
        <v>0</v>
      </c>
      <c r="U1615" s="7">
        <f t="shared" si="259"/>
        <v>0</v>
      </c>
      <c r="V1615" s="7">
        <f t="shared" si="260"/>
        <v>0</v>
      </c>
      <c r="W1615" s="66">
        <f t="shared" si="261"/>
        <v>0</v>
      </c>
    </row>
    <row r="1616" spans="1:52" ht="15">
      <c r="A1616" s="5" t="str">
        <f t="shared" si="253"/>
        <v/>
      </c>
      <c r="B1616" s="5" t="str">
        <f t="shared" si="254"/>
        <v/>
      </c>
      <c r="C1616" s="5">
        <v>40</v>
      </c>
      <c r="D1616" s="764"/>
      <c r="F1616" s="529"/>
      <c r="G1616" s="539">
        <f>IF('Form - Part 1'!$D$51="Yes",1,0)</f>
        <v>0</v>
      </c>
      <c r="H1616" s="527">
        <v>12</v>
      </c>
      <c r="I1616" s="561"/>
      <c r="J1616" s="562"/>
      <c r="K1616" s="567"/>
      <c r="L1616" s="564"/>
      <c r="M1616" s="563"/>
      <c r="N1616" s="568"/>
      <c r="O1616" s="570"/>
      <c r="P1616" s="671">
        <f t="shared" si="255"/>
        <v>0</v>
      </c>
      <c r="Q1616" s="63">
        <f t="shared" si="256"/>
        <v>0</v>
      </c>
      <c r="R1616" s="62">
        <f t="shared" si="257"/>
        <v>0</v>
      </c>
      <c r="S1616" s="66">
        <f t="shared" si="258"/>
        <v>0</v>
      </c>
      <c r="T1616" s="7">
        <f>($I1616='Team Results'!$L$4)+0</f>
        <v>0</v>
      </c>
      <c r="U1616" s="7">
        <f t="shared" si="259"/>
        <v>0</v>
      </c>
      <c r="V1616" s="7">
        <f t="shared" si="260"/>
        <v>0</v>
      </c>
      <c r="W1616" s="66">
        <f t="shared" si="261"/>
        <v>0</v>
      </c>
    </row>
    <row r="1617" spans="1:23" ht="15">
      <c r="A1617" s="5" t="str">
        <f t="shared" si="253"/>
        <v/>
      </c>
      <c r="B1617" s="5" t="str">
        <f t="shared" si="254"/>
        <v/>
      </c>
      <c r="C1617" s="5">
        <v>40</v>
      </c>
      <c r="D1617" s="764"/>
      <c r="F1617" s="529"/>
      <c r="G1617" s="539">
        <f>IF('Form - Part 1'!$D$51="Yes",1,0)</f>
        <v>0</v>
      </c>
      <c r="H1617" s="527">
        <v>13</v>
      </c>
      <c r="I1617" s="561"/>
      <c r="J1617" s="562"/>
      <c r="K1617" s="567"/>
      <c r="L1617" s="564"/>
      <c r="M1617" s="563"/>
      <c r="N1617" s="568"/>
      <c r="O1617" s="570"/>
      <c r="P1617" s="671">
        <f t="shared" si="255"/>
        <v>0</v>
      </c>
      <c r="Q1617" s="63">
        <f t="shared" si="256"/>
        <v>0</v>
      </c>
      <c r="R1617" s="62">
        <f t="shared" si="257"/>
        <v>0</v>
      </c>
      <c r="S1617" s="66">
        <f t="shared" si="258"/>
        <v>0</v>
      </c>
      <c r="T1617" s="7">
        <f>($I1617='Team Results'!$L$4)+0</f>
        <v>0</v>
      </c>
      <c r="U1617" s="7">
        <f t="shared" si="259"/>
        <v>0</v>
      </c>
      <c r="V1617" s="7">
        <f t="shared" si="260"/>
        <v>0</v>
      </c>
      <c r="W1617" s="66">
        <f t="shared" si="261"/>
        <v>0</v>
      </c>
    </row>
    <row r="1618" spans="1:23" ht="15">
      <c r="A1618" s="5" t="str">
        <f t="shared" si="253"/>
        <v/>
      </c>
      <c r="B1618" s="5" t="str">
        <f t="shared" si="254"/>
        <v/>
      </c>
      <c r="C1618" s="5">
        <v>40</v>
      </c>
      <c r="D1618" s="764"/>
      <c r="F1618" s="529"/>
      <c r="G1618" s="539">
        <f>IF('Form - Part 1'!$D$51="Yes",1,0)</f>
        <v>0</v>
      </c>
      <c r="H1618" s="527">
        <v>14</v>
      </c>
      <c r="I1618" s="561"/>
      <c r="J1618" s="562"/>
      <c r="K1618" s="563"/>
      <c r="L1618" s="564"/>
      <c r="M1618" s="563"/>
      <c r="N1618" s="565"/>
      <c r="O1618" s="570"/>
      <c r="P1618" s="671">
        <f t="shared" si="255"/>
        <v>0</v>
      </c>
      <c r="Q1618" s="63">
        <f t="shared" si="256"/>
        <v>0</v>
      </c>
      <c r="R1618" s="62">
        <f t="shared" si="257"/>
        <v>0</v>
      </c>
      <c r="S1618" s="66">
        <f t="shared" si="258"/>
        <v>0</v>
      </c>
      <c r="T1618" s="7">
        <f>($I1618='Team Results'!$L$4)+0</f>
        <v>0</v>
      </c>
      <c r="U1618" s="7">
        <f t="shared" si="259"/>
        <v>0</v>
      </c>
      <c r="V1618" s="7">
        <f t="shared" si="260"/>
        <v>0</v>
      </c>
      <c r="W1618" s="66">
        <f t="shared" si="261"/>
        <v>0</v>
      </c>
    </row>
    <row r="1619" spans="1:23" ht="15">
      <c r="A1619" s="5" t="str">
        <f t="shared" si="253"/>
        <v/>
      </c>
      <c r="B1619" s="5" t="str">
        <f t="shared" si="254"/>
        <v/>
      </c>
      <c r="C1619" s="5">
        <v>40</v>
      </c>
      <c r="D1619" s="764"/>
      <c r="F1619" s="529"/>
      <c r="G1619" s="539">
        <f>IF('Form - Part 1'!$D$51="Yes",1,0)</f>
        <v>0</v>
      </c>
      <c r="H1619" s="527">
        <v>15</v>
      </c>
      <c r="I1619" s="561"/>
      <c r="J1619" s="562"/>
      <c r="K1619" s="563"/>
      <c r="L1619" s="564"/>
      <c r="M1619" s="563"/>
      <c r="N1619" s="565"/>
      <c r="O1619" s="570"/>
      <c r="P1619" s="671">
        <f t="shared" si="255"/>
        <v>0</v>
      </c>
      <c r="Q1619" s="63">
        <f t="shared" si="256"/>
        <v>0</v>
      </c>
      <c r="R1619" s="62">
        <f t="shared" si="257"/>
        <v>0</v>
      </c>
      <c r="S1619" s="66">
        <f t="shared" si="258"/>
        <v>0</v>
      </c>
      <c r="T1619" s="7">
        <f>($I1619='Team Results'!$L$4)+0</f>
        <v>0</v>
      </c>
      <c r="U1619" s="7">
        <f t="shared" si="259"/>
        <v>0</v>
      </c>
      <c r="V1619" s="7">
        <f t="shared" si="260"/>
        <v>0</v>
      </c>
      <c r="W1619" s="66">
        <f t="shared" si="261"/>
        <v>0</v>
      </c>
    </row>
    <row r="1620" spans="1:23" ht="15">
      <c r="A1620" s="5" t="str">
        <f t="shared" si="253"/>
        <v/>
      </c>
      <c r="B1620" s="5" t="str">
        <f t="shared" si="254"/>
        <v/>
      </c>
      <c r="C1620" s="5">
        <v>40</v>
      </c>
      <c r="D1620" s="764"/>
      <c r="F1620" s="529"/>
      <c r="G1620" s="539">
        <f>IF('Form - Part 1'!$D$51="Yes",1,0)</f>
        <v>0</v>
      </c>
      <c r="H1620" s="527">
        <v>16</v>
      </c>
      <c r="I1620" s="561"/>
      <c r="J1620" s="562"/>
      <c r="K1620" s="563"/>
      <c r="L1620" s="564"/>
      <c r="M1620" s="563"/>
      <c r="N1620" s="565"/>
      <c r="O1620" s="570"/>
      <c r="P1620" s="671">
        <f t="shared" si="255"/>
        <v>0</v>
      </c>
      <c r="Q1620" s="63">
        <f t="shared" si="256"/>
        <v>0</v>
      </c>
      <c r="R1620" s="62">
        <f t="shared" si="257"/>
        <v>0</v>
      </c>
      <c r="S1620" s="66">
        <f t="shared" si="258"/>
        <v>0</v>
      </c>
      <c r="T1620" s="7">
        <f>($I1620='Team Results'!$L$4)+0</f>
        <v>0</v>
      </c>
      <c r="U1620" s="7">
        <f t="shared" si="259"/>
        <v>0</v>
      </c>
      <c r="V1620" s="7">
        <f t="shared" si="260"/>
        <v>0</v>
      </c>
      <c r="W1620" s="66">
        <f t="shared" si="261"/>
        <v>0</v>
      </c>
    </row>
    <row r="1621" spans="1:23" ht="15">
      <c r="A1621" s="5" t="str">
        <f t="shared" si="253"/>
        <v/>
      </c>
      <c r="B1621" s="5" t="str">
        <f t="shared" si="254"/>
        <v/>
      </c>
      <c r="C1621" s="5">
        <v>40</v>
      </c>
      <c r="D1621" s="764"/>
      <c r="F1621" s="529"/>
      <c r="G1621" s="539">
        <f>IF('Form - Part 1'!$D$51="Yes",1,0)</f>
        <v>0</v>
      </c>
      <c r="H1621" s="527">
        <v>17</v>
      </c>
      <c r="I1621" s="561"/>
      <c r="J1621" s="562"/>
      <c r="K1621" s="567"/>
      <c r="L1621" s="564"/>
      <c r="M1621" s="563"/>
      <c r="N1621" s="568"/>
      <c r="O1621" s="570"/>
      <c r="P1621" s="671">
        <f t="shared" si="255"/>
        <v>0</v>
      </c>
      <c r="Q1621" s="63">
        <f t="shared" si="256"/>
        <v>0</v>
      </c>
      <c r="R1621" s="62">
        <f t="shared" si="257"/>
        <v>0</v>
      </c>
      <c r="S1621" s="66">
        <f t="shared" si="258"/>
        <v>0</v>
      </c>
      <c r="T1621" s="7">
        <f>($I1621='Team Results'!$L$4)+0</f>
        <v>0</v>
      </c>
      <c r="U1621" s="7">
        <f t="shared" si="259"/>
        <v>0</v>
      </c>
      <c r="V1621" s="7">
        <f t="shared" si="260"/>
        <v>0</v>
      </c>
      <c r="W1621" s="66">
        <f t="shared" si="261"/>
        <v>0</v>
      </c>
    </row>
    <row r="1622" spans="1:23" ht="15">
      <c r="A1622" s="5" t="str">
        <f t="shared" si="253"/>
        <v/>
      </c>
      <c r="B1622" s="5" t="str">
        <f t="shared" si="254"/>
        <v/>
      </c>
      <c r="C1622" s="5">
        <v>40</v>
      </c>
      <c r="D1622" s="764"/>
      <c r="F1622" s="529"/>
      <c r="G1622" s="539">
        <f>IF('Form - Part 1'!$D$51="Yes",1,0)</f>
        <v>0</v>
      </c>
      <c r="H1622" s="527">
        <v>18</v>
      </c>
      <c r="I1622" s="561"/>
      <c r="J1622" s="562"/>
      <c r="K1622" s="567"/>
      <c r="L1622" s="564"/>
      <c r="M1622" s="563"/>
      <c r="N1622" s="568"/>
      <c r="O1622" s="570"/>
      <c r="P1622" s="671">
        <f t="shared" si="255"/>
        <v>0</v>
      </c>
      <c r="Q1622" s="63">
        <f t="shared" si="256"/>
        <v>0</v>
      </c>
      <c r="R1622" s="62">
        <f t="shared" si="257"/>
        <v>0</v>
      </c>
      <c r="S1622" s="66">
        <f t="shared" si="258"/>
        <v>0</v>
      </c>
      <c r="T1622" s="7">
        <f>($I1622='Team Results'!$L$4)+0</f>
        <v>0</v>
      </c>
      <c r="U1622" s="7">
        <f t="shared" si="259"/>
        <v>0</v>
      </c>
      <c r="V1622" s="7">
        <f t="shared" si="260"/>
        <v>0</v>
      </c>
      <c r="W1622" s="66">
        <f t="shared" si="261"/>
        <v>0</v>
      </c>
    </row>
    <row r="1623" spans="1:23" ht="15">
      <c r="A1623" s="5" t="str">
        <f t="shared" si="253"/>
        <v/>
      </c>
      <c r="B1623" s="5" t="str">
        <f t="shared" si="254"/>
        <v/>
      </c>
      <c r="C1623" s="5">
        <v>40</v>
      </c>
      <c r="D1623" s="764"/>
      <c r="F1623" s="529"/>
      <c r="G1623" s="539">
        <f>IF('Form - Part 1'!$D$51="Yes",1,0)</f>
        <v>0</v>
      </c>
      <c r="H1623" s="527">
        <v>19</v>
      </c>
      <c r="I1623" s="561"/>
      <c r="J1623" s="562"/>
      <c r="K1623" s="567"/>
      <c r="L1623" s="564"/>
      <c r="M1623" s="563"/>
      <c r="N1623" s="568"/>
      <c r="O1623" s="570"/>
      <c r="P1623" s="671">
        <f t="shared" si="255"/>
        <v>0</v>
      </c>
      <c r="Q1623" s="63">
        <f t="shared" si="256"/>
        <v>0</v>
      </c>
      <c r="R1623" s="62">
        <f t="shared" si="257"/>
        <v>0</v>
      </c>
      <c r="S1623" s="66">
        <f t="shared" si="258"/>
        <v>0</v>
      </c>
      <c r="T1623" s="7">
        <f>($I1623='Team Results'!$L$4)+0</f>
        <v>0</v>
      </c>
      <c r="U1623" s="7">
        <f t="shared" si="259"/>
        <v>0</v>
      </c>
      <c r="V1623" s="7">
        <f t="shared" si="260"/>
        <v>0</v>
      </c>
      <c r="W1623" s="66">
        <f t="shared" si="261"/>
        <v>0</v>
      </c>
    </row>
    <row r="1624" spans="1:23" ht="15">
      <c r="A1624" s="5" t="str">
        <f t="shared" si="253"/>
        <v/>
      </c>
      <c r="B1624" s="5" t="str">
        <f t="shared" si="254"/>
        <v/>
      </c>
      <c r="C1624" s="5">
        <v>40</v>
      </c>
      <c r="D1624" s="764"/>
      <c r="F1624" s="529"/>
      <c r="G1624" s="539">
        <f>IF('Form - Part 1'!$D$51="Yes",1,0)</f>
        <v>0</v>
      </c>
      <c r="H1624" s="527">
        <v>20</v>
      </c>
      <c r="I1624" s="561"/>
      <c r="J1624" s="562"/>
      <c r="K1624" s="567"/>
      <c r="L1624" s="564"/>
      <c r="M1624" s="563"/>
      <c r="N1624" s="568"/>
      <c r="O1624" s="570"/>
      <c r="P1624" s="671">
        <f t="shared" si="255"/>
        <v>0</v>
      </c>
      <c r="Q1624" s="63">
        <f t="shared" si="256"/>
        <v>0</v>
      </c>
      <c r="R1624" s="62">
        <f t="shared" si="257"/>
        <v>0</v>
      </c>
      <c r="S1624" s="66">
        <f t="shared" si="258"/>
        <v>0</v>
      </c>
      <c r="T1624" s="7">
        <f>($I1624='Team Results'!$L$4)+0</f>
        <v>0</v>
      </c>
      <c r="U1624" s="7">
        <f t="shared" si="259"/>
        <v>0</v>
      </c>
      <c r="V1624" s="7">
        <f t="shared" si="260"/>
        <v>0</v>
      </c>
      <c r="W1624" s="66">
        <f t="shared" si="261"/>
        <v>0</v>
      </c>
    </row>
    <row r="1625" spans="1:23" ht="15">
      <c r="A1625" s="5" t="str">
        <f t="shared" si="253"/>
        <v/>
      </c>
      <c r="B1625" s="5" t="str">
        <f t="shared" si="254"/>
        <v/>
      </c>
      <c r="C1625" s="5">
        <v>40</v>
      </c>
      <c r="D1625" s="764"/>
      <c r="F1625" s="529"/>
      <c r="G1625" s="539">
        <f>IF('Form - Part 1'!$D$51="Yes",1,0)</f>
        <v>0</v>
      </c>
      <c r="H1625" s="527">
        <v>21</v>
      </c>
      <c r="I1625" s="561"/>
      <c r="J1625" s="562"/>
      <c r="K1625" s="567"/>
      <c r="L1625" s="564"/>
      <c r="M1625" s="563"/>
      <c r="N1625" s="568"/>
      <c r="O1625" s="570"/>
      <c r="P1625" s="671">
        <f t="shared" si="255"/>
        <v>0</v>
      </c>
      <c r="Q1625" s="63">
        <f t="shared" si="256"/>
        <v>0</v>
      </c>
      <c r="R1625" s="62">
        <f t="shared" si="257"/>
        <v>0</v>
      </c>
      <c r="S1625" s="66">
        <f t="shared" si="258"/>
        <v>0</v>
      </c>
      <c r="T1625" s="7">
        <f>($I1625='Team Results'!$L$4)+0</f>
        <v>0</v>
      </c>
      <c r="U1625" s="7">
        <f t="shared" si="259"/>
        <v>0</v>
      </c>
      <c r="V1625" s="7">
        <f t="shared" si="260"/>
        <v>0</v>
      </c>
      <c r="W1625" s="66">
        <f t="shared" si="261"/>
        <v>0</v>
      </c>
    </row>
    <row r="1626" spans="1:23" ht="15">
      <c r="A1626" s="5" t="str">
        <f t="shared" si="253"/>
        <v/>
      </c>
      <c r="B1626" s="5" t="str">
        <f t="shared" si="254"/>
        <v/>
      </c>
      <c r="C1626" s="5">
        <v>40</v>
      </c>
      <c r="D1626" s="764"/>
      <c r="F1626" s="529"/>
      <c r="G1626" s="539">
        <f>IF('Form - Part 1'!$D$51="Yes",1,0)</f>
        <v>0</v>
      </c>
      <c r="H1626" s="527">
        <v>22</v>
      </c>
      <c r="I1626" s="561"/>
      <c r="J1626" s="562"/>
      <c r="K1626" s="567"/>
      <c r="L1626" s="564"/>
      <c r="M1626" s="563"/>
      <c r="N1626" s="568"/>
      <c r="O1626" s="570"/>
      <c r="P1626" s="671">
        <f t="shared" si="255"/>
        <v>0</v>
      </c>
      <c r="Q1626" s="63">
        <f t="shared" si="256"/>
        <v>0</v>
      </c>
      <c r="R1626" s="62">
        <f t="shared" si="257"/>
        <v>0</v>
      </c>
      <c r="S1626" s="66">
        <f t="shared" si="258"/>
        <v>0</v>
      </c>
      <c r="T1626" s="7">
        <f>($I1626='Team Results'!$L$4)+0</f>
        <v>0</v>
      </c>
      <c r="U1626" s="7">
        <f t="shared" si="259"/>
        <v>0</v>
      </c>
      <c r="V1626" s="7">
        <f t="shared" si="260"/>
        <v>0</v>
      </c>
      <c r="W1626" s="66">
        <f t="shared" si="261"/>
        <v>0</v>
      </c>
    </row>
    <row r="1627" spans="1:23" ht="15">
      <c r="A1627" s="5" t="str">
        <f t="shared" si="253"/>
        <v/>
      </c>
      <c r="B1627" s="5" t="str">
        <f t="shared" si="254"/>
        <v/>
      </c>
      <c r="C1627" s="5">
        <v>40</v>
      </c>
      <c r="D1627" s="764"/>
      <c r="F1627" s="529"/>
      <c r="G1627" s="539">
        <f>IF('Form - Part 1'!$D$51="Yes",1,0)</f>
        <v>0</v>
      </c>
      <c r="H1627" s="527">
        <v>23</v>
      </c>
      <c r="I1627" s="561"/>
      <c r="J1627" s="562"/>
      <c r="K1627" s="567"/>
      <c r="L1627" s="564"/>
      <c r="M1627" s="563"/>
      <c r="N1627" s="568"/>
      <c r="O1627" s="570"/>
      <c r="P1627" s="671">
        <f t="shared" si="255"/>
        <v>0</v>
      </c>
      <c r="Q1627" s="63">
        <f t="shared" si="256"/>
        <v>0</v>
      </c>
      <c r="R1627" s="62">
        <f t="shared" si="257"/>
        <v>0</v>
      </c>
      <c r="S1627" s="66">
        <f t="shared" si="258"/>
        <v>0</v>
      </c>
      <c r="T1627" s="7">
        <f>($I1627='Team Results'!$L$4)+0</f>
        <v>0</v>
      </c>
      <c r="U1627" s="7">
        <f t="shared" si="259"/>
        <v>0</v>
      </c>
      <c r="V1627" s="7">
        <f t="shared" si="260"/>
        <v>0</v>
      </c>
      <c r="W1627" s="66">
        <f t="shared" si="261"/>
        <v>0</v>
      </c>
    </row>
    <row r="1628" spans="1:23" ht="15">
      <c r="A1628" s="5" t="str">
        <f t="shared" si="253"/>
        <v/>
      </c>
      <c r="B1628" s="5" t="str">
        <f t="shared" si="254"/>
        <v/>
      </c>
      <c r="C1628" s="5">
        <v>40</v>
      </c>
      <c r="D1628" s="764"/>
      <c r="F1628" s="529"/>
      <c r="G1628" s="539">
        <f>IF('Form - Part 1'!$D$51="Yes",1,0)</f>
        <v>0</v>
      </c>
      <c r="H1628" s="527">
        <v>24</v>
      </c>
      <c r="I1628" s="561"/>
      <c r="J1628" s="562"/>
      <c r="K1628" s="567"/>
      <c r="L1628" s="564"/>
      <c r="M1628" s="563"/>
      <c r="N1628" s="568"/>
      <c r="O1628" s="570"/>
      <c r="P1628" s="671">
        <f t="shared" si="255"/>
        <v>0</v>
      </c>
      <c r="Q1628" s="63">
        <f t="shared" si="256"/>
        <v>0</v>
      </c>
      <c r="R1628" s="62">
        <f t="shared" si="257"/>
        <v>0</v>
      </c>
      <c r="S1628" s="66">
        <f t="shared" si="258"/>
        <v>0</v>
      </c>
      <c r="T1628" s="7">
        <f>($I1628='Team Results'!$L$4)+0</f>
        <v>0</v>
      </c>
      <c r="U1628" s="7">
        <f t="shared" si="259"/>
        <v>0</v>
      </c>
      <c r="V1628" s="7">
        <f t="shared" si="260"/>
        <v>0</v>
      </c>
      <c r="W1628" s="66">
        <f t="shared" si="261"/>
        <v>0</v>
      </c>
    </row>
    <row r="1629" spans="1:23" ht="15">
      <c r="A1629" s="5" t="str">
        <f t="shared" si="253"/>
        <v/>
      </c>
      <c r="B1629" s="5" t="str">
        <f t="shared" si="254"/>
        <v/>
      </c>
      <c r="C1629" s="5">
        <v>40</v>
      </c>
      <c r="D1629" s="764"/>
      <c r="F1629" s="529"/>
      <c r="G1629" s="539">
        <f>IF('Form - Part 1'!$D$51="Yes",1,0)</f>
        <v>0</v>
      </c>
      <c r="H1629" s="527">
        <v>25</v>
      </c>
      <c r="I1629" s="561"/>
      <c r="J1629" s="562"/>
      <c r="K1629" s="567"/>
      <c r="L1629" s="564"/>
      <c r="M1629" s="563"/>
      <c r="N1629" s="568"/>
      <c r="O1629" s="570"/>
      <c r="P1629" s="671">
        <f t="shared" si="255"/>
        <v>0</v>
      </c>
      <c r="Q1629" s="63">
        <f t="shared" si="256"/>
        <v>0</v>
      </c>
      <c r="R1629" s="62">
        <f t="shared" si="257"/>
        <v>0</v>
      </c>
      <c r="S1629" s="66">
        <f t="shared" si="258"/>
        <v>0</v>
      </c>
      <c r="T1629" s="7">
        <f>($I1629='Team Results'!$L$4)+0</f>
        <v>0</v>
      </c>
      <c r="U1629" s="7">
        <f t="shared" si="259"/>
        <v>0</v>
      </c>
      <c r="V1629" s="7">
        <f t="shared" si="260"/>
        <v>0</v>
      </c>
      <c r="W1629" s="66">
        <f t="shared" si="261"/>
        <v>0</v>
      </c>
    </row>
    <row r="1630" spans="1:23" ht="15">
      <c r="A1630" s="5" t="str">
        <f t="shared" si="253"/>
        <v/>
      </c>
      <c r="B1630" s="5" t="str">
        <f t="shared" si="254"/>
        <v/>
      </c>
      <c r="C1630" s="5">
        <v>40</v>
      </c>
      <c r="D1630" s="764"/>
      <c r="F1630" s="529"/>
      <c r="G1630" s="539">
        <f>IF('Form - Part 1'!$D$51="Yes",1,0)</f>
        <v>0</v>
      </c>
      <c r="H1630" s="527">
        <v>26</v>
      </c>
      <c r="I1630" s="561"/>
      <c r="J1630" s="562"/>
      <c r="K1630" s="563"/>
      <c r="L1630" s="564"/>
      <c r="M1630" s="563"/>
      <c r="N1630" s="565"/>
      <c r="O1630" s="570"/>
      <c r="P1630" s="671">
        <f t="shared" si="255"/>
        <v>0</v>
      </c>
      <c r="Q1630" s="63">
        <f t="shared" si="256"/>
        <v>0</v>
      </c>
      <c r="R1630" s="62">
        <f t="shared" si="257"/>
        <v>0</v>
      </c>
      <c r="S1630" s="66">
        <f t="shared" si="258"/>
        <v>0</v>
      </c>
      <c r="T1630" s="7">
        <f>($I1630='Team Results'!$L$4)+0</f>
        <v>0</v>
      </c>
      <c r="U1630" s="7">
        <f t="shared" si="259"/>
        <v>0</v>
      </c>
      <c r="V1630" s="7">
        <f t="shared" si="260"/>
        <v>0</v>
      </c>
      <c r="W1630" s="66">
        <f t="shared" si="261"/>
        <v>0</v>
      </c>
    </row>
    <row r="1631" spans="1:23" ht="15">
      <c r="A1631" s="5" t="str">
        <f t="shared" si="253"/>
        <v/>
      </c>
      <c r="B1631" s="5" t="str">
        <f t="shared" si="254"/>
        <v/>
      </c>
      <c r="C1631" s="5">
        <v>40</v>
      </c>
      <c r="D1631" s="764"/>
      <c r="F1631" s="529"/>
      <c r="G1631" s="539">
        <f>IF('Form - Part 1'!$D$51="Yes",1,0)</f>
        <v>0</v>
      </c>
      <c r="H1631" s="527">
        <v>27</v>
      </c>
      <c r="I1631" s="561"/>
      <c r="J1631" s="562"/>
      <c r="K1631" s="563"/>
      <c r="L1631" s="564"/>
      <c r="M1631" s="563"/>
      <c r="N1631" s="565"/>
      <c r="O1631" s="570"/>
      <c r="P1631" s="671">
        <f t="shared" si="255"/>
        <v>0</v>
      </c>
      <c r="Q1631" s="63">
        <f t="shared" si="256"/>
        <v>0</v>
      </c>
      <c r="R1631" s="62">
        <f t="shared" si="257"/>
        <v>0</v>
      </c>
      <c r="S1631" s="66">
        <f t="shared" si="258"/>
        <v>0</v>
      </c>
      <c r="T1631" s="7">
        <f>($I1631='Team Results'!$L$4)+0</f>
        <v>0</v>
      </c>
      <c r="U1631" s="7">
        <f t="shared" si="259"/>
        <v>0</v>
      </c>
      <c r="V1631" s="7">
        <f t="shared" si="260"/>
        <v>0</v>
      </c>
      <c r="W1631" s="66">
        <f t="shared" si="261"/>
        <v>0</v>
      </c>
    </row>
    <row r="1632" spans="1:23" ht="15">
      <c r="A1632" s="5" t="str">
        <f t="shared" si="253"/>
        <v/>
      </c>
      <c r="B1632" s="5" t="str">
        <f t="shared" si="254"/>
        <v/>
      </c>
      <c r="C1632" s="5">
        <v>40</v>
      </c>
      <c r="D1632" s="764"/>
      <c r="F1632" s="529"/>
      <c r="G1632" s="539">
        <f>IF('Form - Part 1'!$D$51="Yes",1,0)</f>
        <v>0</v>
      </c>
      <c r="H1632" s="527">
        <v>28</v>
      </c>
      <c r="I1632" s="561"/>
      <c r="J1632" s="562"/>
      <c r="K1632" s="563"/>
      <c r="L1632" s="564"/>
      <c r="M1632" s="563"/>
      <c r="N1632" s="565"/>
      <c r="O1632" s="570"/>
      <c r="P1632" s="671">
        <f t="shared" si="255"/>
        <v>0</v>
      </c>
      <c r="Q1632" s="63">
        <f t="shared" si="256"/>
        <v>0</v>
      </c>
      <c r="R1632" s="62">
        <f t="shared" si="257"/>
        <v>0</v>
      </c>
      <c r="S1632" s="66">
        <f t="shared" si="258"/>
        <v>0</v>
      </c>
      <c r="T1632" s="7">
        <f>($I1632='Team Results'!$L$4)+0</f>
        <v>0</v>
      </c>
      <c r="U1632" s="7">
        <f t="shared" si="259"/>
        <v>0</v>
      </c>
      <c r="V1632" s="7">
        <f t="shared" si="260"/>
        <v>0</v>
      </c>
      <c r="W1632" s="66">
        <f t="shared" si="261"/>
        <v>0</v>
      </c>
    </row>
    <row r="1633" spans="1:52" ht="15">
      <c r="A1633" s="5" t="str">
        <f t="shared" si="253"/>
        <v/>
      </c>
      <c r="B1633" s="5" t="str">
        <f t="shared" si="254"/>
        <v/>
      </c>
      <c r="C1633" s="5">
        <v>40</v>
      </c>
      <c r="D1633" s="764"/>
      <c r="F1633" s="529"/>
      <c r="G1633" s="539">
        <f>IF('Form - Part 1'!$D$51="Yes",1,0)</f>
        <v>0</v>
      </c>
      <c r="H1633" s="527">
        <v>29</v>
      </c>
      <c r="I1633" s="561"/>
      <c r="J1633" s="562"/>
      <c r="K1633" s="563"/>
      <c r="L1633" s="564"/>
      <c r="M1633" s="563"/>
      <c r="N1633" s="565"/>
      <c r="O1633" s="570"/>
      <c r="P1633" s="671">
        <f t="shared" si="255"/>
        <v>0</v>
      </c>
      <c r="Q1633" s="63">
        <f t="shared" si="256"/>
        <v>0</v>
      </c>
      <c r="R1633" s="62">
        <f t="shared" si="257"/>
        <v>0</v>
      </c>
      <c r="S1633" s="66">
        <f t="shared" si="258"/>
        <v>0</v>
      </c>
      <c r="T1633" s="7">
        <f>($I1633='Team Results'!$L$4)+0</f>
        <v>0</v>
      </c>
      <c r="U1633" s="7">
        <f t="shared" si="259"/>
        <v>0</v>
      </c>
      <c r="V1633" s="7">
        <f t="shared" si="260"/>
        <v>0</v>
      </c>
      <c r="W1633" s="66">
        <f t="shared" si="261"/>
        <v>0</v>
      </c>
    </row>
    <row r="1634" spans="1:52" ht="15">
      <c r="A1634" s="5" t="str">
        <f t="shared" si="253"/>
        <v/>
      </c>
      <c r="B1634" s="5" t="str">
        <f t="shared" si="254"/>
        <v/>
      </c>
      <c r="C1634" s="5">
        <v>40</v>
      </c>
      <c r="D1634" s="764"/>
      <c r="F1634" s="529"/>
      <c r="G1634" s="539">
        <f>IF('Form - Part 1'!$D$51="Yes",1,0)</f>
        <v>0</v>
      </c>
      <c r="H1634" s="527">
        <v>30</v>
      </c>
      <c r="I1634" s="561"/>
      <c r="J1634" s="562"/>
      <c r="K1634" s="567"/>
      <c r="L1634" s="564"/>
      <c r="M1634" s="563"/>
      <c r="N1634" s="568"/>
      <c r="O1634" s="570"/>
      <c r="P1634" s="671">
        <f t="shared" si="255"/>
        <v>0</v>
      </c>
      <c r="Q1634" s="63">
        <f t="shared" si="256"/>
        <v>0</v>
      </c>
      <c r="R1634" s="62">
        <f t="shared" si="257"/>
        <v>0</v>
      </c>
      <c r="S1634" s="66">
        <f t="shared" si="258"/>
        <v>0</v>
      </c>
      <c r="T1634" s="7">
        <f>($I1634='Team Results'!$L$4)+0</f>
        <v>0</v>
      </c>
      <c r="U1634" s="7">
        <f t="shared" si="259"/>
        <v>0</v>
      </c>
      <c r="V1634" s="7">
        <f t="shared" si="260"/>
        <v>0</v>
      </c>
      <c r="W1634" s="66">
        <f t="shared" si="261"/>
        <v>0</v>
      </c>
    </row>
    <row r="1635" spans="1:52" ht="15">
      <c r="A1635" s="5" t="str">
        <f t="shared" si="253"/>
        <v/>
      </c>
      <c r="B1635" s="5" t="str">
        <f t="shared" si="254"/>
        <v/>
      </c>
      <c r="C1635" s="5">
        <v>40</v>
      </c>
      <c r="D1635" s="764"/>
      <c r="F1635" s="529"/>
      <c r="G1635" s="539">
        <f>IF('Form - Part 1'!$D$51="Yes",1,0)</f>
        <v>0</v>
      </c>
      <c r="H1635" s="527">
        <v>31</v>
      </c>
      <c r="I1635" s="561"/>
      <c r="J1635" s="562"/>
      <c r="K1635" s="567"/>
      <c r="L1635" s="564"/>
      <c r="M1635" s="563"/>
      <c r="N1635" s="568"/>
      <c r="O1635" s="570"/>
      <c r="P1635" s="671">
        <f t="shared" si="255"/>
        <v>0</v>
      </c>
      <c r="Q1635" s="63">
        <f t="shared" si="256"/>
        <v>0</v>
      </c>
      <c r="R1635" s="62">
        <f t="shared" si="257"/>
        <v>0</v>
      </c>
      <c r="S1635" s="66">
        <f t="shared" si="258"/>
        <v>0</v>
      </c>
      <c r="T1635" s="7">
        <f>($I1635='Team Results'!$L$4)+0</f>
        <v>0</v>
      </c>
      <c r="U1635" s="7">
        <f t="shared" si="259"/>
        <v>0</v>
      </c>
      <c r="V1635" s="7">
        <f t="shared" si="260"/>
        <v>0</v>
      </c>
      <c r="W1635" s="66">
        <f t="shared" si="261"/>
        <v>0</v>
      </c>
    </row>
    <row r="1636" spans="1:52" ht="15">
      <c r="A1636" s="5" t="str">
        <f t="shared" si="253"/>
        <v/>
      </c>
      <c r="B1636" s="5" t="str">
        <f t="shared" si="254"/>
        <v/>
      </c>
      <c r="C1636" s="5">
        <v>40</v>
      </c>
      <c r="D1636" s="764"/>
      <c r="F1636" s="529"/>
      <c r="G1636" s="539">
        <f>IF('Form - Part 1'!$D$51="Yes",1,0)</f>
        <v>0</v>
      </c>
      <c r="H1636" s="527">
        <v>32</v>
      </c>
      <c r="I1636" s="561"/>
      <c r="J1636" s="562"/>
      <c r="K1636" s="567"/>
      <c r="L1636" s="564"/>
      <c r="M1636" s="563"/>
      <c r="N1636" s="568"/>
      <c r="O1636" s="570"/>
      <c r="P1636" s="671">
        <f t="shared" si="255"/>
        <v>0</v>
      </c>
      <c r="Q1636" s="63">
        <f t="shared" si="256"/>
        <v>0</v>
      </c>
      <c r="R1636" s="62">
        <f t="shared" si="257"/>
        <v>0</v>
      </c>
      <c r="S1636" s="66">
        <f t="shared" si="258"/>
        <v>0</v>
      </c>
      <c r="T1636" s="7">
        <f>($I1636='Team Results'!$L$4)+0</f>
        <v>0</v>
      </c>
      <c r="U1636" s="7">
        <f t="shared" si="259"/>
        <v>0</v>
      </c>
      <c r="V1636" s="7">
        <f t="shared" si="260"/>
        <v>0</v>
      </c>
      <c r="W1636" s="66">
        <f t="shared" si="261"/>
        <v>0</v>
      </c>
    </row>
    <row r="1637" spans="1:52" ht="15">
      <c r="A1637" s="5" t="str">
        <f t="shared" si="253"/>
        <v/>
      </c>
      <c r="B1637" s="5" t="str">
        <f t="shared" si="254"/>
        <v/>
      </c>
      <c r="C1637" s="5">
        <v>40</v>
      </c>
      <c r="D1637" s="764"/>
      <c r="F1637" s="529"/>
      <c r="G1637" s="539">
        <f>IF('Form - Part 1'!$D$51="Yes",1,0)</f>
        <v>0</v>
      </c>
      <c r="H1637" s="527">
        <v>33</v>
      </c>
      <c r="I1637" s="561"/>
      <c r="J1637" s="562"/>
      <c r="K1637" s="567"/>
      <c r="L1637" s="564"/>
      <c r="M1637" s="563"/>
      <c r="N1637" s="568"/>
      <c r="O1637" s="570"/>
      <c r="P1637" s="671">
        <f t="shared" si="255"/>
        <v>0</v>
      </c>
      <c r="Q1637" s="63">
        <f t="shared" si="256"/>
        <v>0</v>
      </c>
      <c r="R1637" s="62">
        <f t="shared" si="257"/>
        <v>0</v>
      </c>
      <c r="S1637" s="66">
        <f t="shared" si="258"/>
        <v>0</v>
      </c>
      <c r="T1637" s="7">
        <f>($I1637='Team Results'!$L$4)+0</f>
        <v>0</v>
      </c>
      <c r="U1637" s="7">
        <f t="shared" si="259"/>
        <v>0</v>
      </c>
      <c r="V1637" s="7">
        <f t="shared" si="260"/>
        <v>0</v>
      </c>
      <c r="W1637" s="66">
        <f t="shared" si="261"/>
        <v>0</v>
      </c>
    </row>
    <row r="1638" spans="1:52" ht="15">
      <c r="A1638" s="5" t="str">
        <f t="shared" si="253"/>
        <v/>
      </c>
      <c r="B1638" s="5" t="str">
        <f t="shared" si="254"/>
        <v/>
      </c>
      <c r="C1638" s="5">
        <v>40</v>
      </c>
      <c r="D1638" s="764"/>
      <c r="F1638" s="529"/>
      <c r="G1638" s="539">
        <f>IF('Form - Part 1'!$D$51="Yes",1,0)</f>
        <v>0</v>
      </c>
      <c r="H1638" s="527">
        <v>34</v>
      </c>
      <c r="I1638" s="561"/>
      <c r="J1638" s="562"/>
      <c r="K1638" s="567"/>
      <c r="L1638" s="564"/>
      <c r="M1638" s="563"/>
      <c r="N1638" s="568"/>
      <c r="O1638" s="570"/>
      <c r="P1638" s="671">
        <f t="shared" si="255"/>
        <v>0</v>
      </c>
      <c r="Q1638" s="63">
        <f t="shared" si="256"/>
        <v>0</v>
      </c>
      <c r="R1638" s="62">
        <f t="shared" si="257"/>
        <v>0</v>
      </c>
      <c r="S1638" s="66">
        <f t="shared" si="258"/>
        <v>0</v>
      </c>
      <c r="T1638" s="7">
        <f>($I1638='Team Results'!$L$4)+0</f>
        <v>0</v>
      </c>
      <c r="U1638" s="7">
        <f t="shared" si="259"/>
        <v>0</v>
      </c>
      <c r="V1638" s="7">
        <f t="shared" si="260"/>
        <v>0</v>
      </c>
      <c r="W1638" s="66">
        <f t="shared" si="261"/>
        <v>0</v>
      </c>
    </row>
    <row r="1639" spans="1:52" ht="15">
      <c r="A1639" s="5" t="str">
        <f t="shared" si="253"/>
        <v/>
      </c>
      <c r="B1639" s="5" t="str">
        <f t="shared" si="254"/>
        <v/>
      </c>
      <c r="C1639" s="5">
        <v>40</v>
      </c>
      <c r="D1639" s="764"/>
      <c r="F1639" s="529"/>
      <c r="G1639" s="539">
        <f>IF('Form - Part 1'!$D$51="Yes",1,0)</f>
        <v>0</v>
      </c>
      <c r="H1639" s="527">
        <v>35</v>
      </c>
      <c r="I1639" s="561"/>
      <c r="J1639" s="562"/>
      <c r="K1639" s="567"/>
      <c r="L1639" s="564"/>
      <c r="M1639" s="563"/>
      <c r="N1639" s="568"/>
      <c r="O1639" s="570"/>
      <c r="P1639" s="671">
        <f t="shared" si="255"/>
        <v>0</v>
      </c>
      <c r="Q1639" s="63">
        <f t="shared" si="256"/>
        <v>0</v>
      </c>
      <c r="R1639" s="62">
        <f t="shared" si="257"/>
        <v>0</v>
      </c>
      <c r="S1639" s="66">
        <f t="shared" si="258"/>
        <v>0</v>
      </c>
      <c r="T1639" s="7">
        <f>($I1639='Team Results'!$L$4)+0</f>
        <v>0</v>
      </c>
      <c r="U1639" s="7">
        <f t="shared" si="259"/>
        <v>0</v>
      </c>
      <c r="V1639" s="7">
        <f t="shared" si="260"/>
        <v>0</v>
      </c>
      <c r="W1639" s="66">
        <f t="shared" si="261"/>
        <v>0</v>
      </c>
    </row>
    <row r="1640" spans="1:52" ht="15">
      <c r="A1640" s="5" t="str">
        <f t="shared" si="253"/>
        <v/>
      </c>
      <c r="B1640" s="5" t="str">
        <f t="shared" si="254"/>
        <v/>
      </c>
      <c r="C1640" s="5">
        <v>40</v>
      </c>
      <c r="D1640" s="764"/>
      <c r="F1640" s="529"/>
      <c r="G1640" s="539">
        <f>IF('Form - Part 1'!$D$51="Yes",1,0)</f>
        <v>0</v>
      </c>
      <c r="H1640" s="527">
        <v>36</v>
      </c>
      <c r="I1640" s="561"/>
      <c r="J1640" s="562"/>
      <c r="K1640" s="567"/>
      <c r="L1640" s="564"/>
      <c r="M1640" s="563"/>
      <c r="N1640" s="568"/>
      <c r="O1640" s="570"/>
      <c r="P1640" s="671">
        <f t="shared" si="255"/>
        <v>0</v>
      </c>
      <c r="Q1640" s="63">
        <f t="shared" si="256"/>
        <v>0</v>
      </c>
      <c r="R1640" s="62">
        <f t="shared" si="257"/>
        <v>0</v>
      </c>
      <c r="S1640" s="66">
        <f t="shared" si="258"/>
        <v>0</v>
      </c>
      <c r="T1640" s="7">
        <f>($I1640='Team Results'!$L$4)+0</f>
        <v>0</v>
      </c>
      <c r="U1640" s="7">
        <f t="shared" si="259"/>
        <v>0</v>
      </c>
      <c r="V1640" s="7">
        <f t="shared" si="260"/>
        <v>0</v>
      </c>
      <c r="W1640" s="66">
        <f t="shared" si="261"/>
        <v>0</v>
      </c>
    </row>
    <row r="1641" spans="1:52" ht="15">
      <c r="A1641" s="5" t="str">
        <f t="shared" si="253"/>
        <v/>
      </c>
      <c r="B1641" s="5" t="str">
        <f t="shared" si="254"/>
        <v/>
      </c>
      <c r="C1641" s="5">
        <v>40</v>
      </c>
      <c r="D1641" s="764"/>
      <c r="F1641" s="529"/>
      <c r="G1641" s="539">
        <f>IF('Form - Part 1'!$D$51="Yes",1,0)</f>
        <v>0</v>
      </c>
      <c r="H1641" s="527">
        <v>37</v>
      </c>
      <c r="I1641" s="561"/>
      <c r="J1641" s="562"/>
      <c r="K1641" s="567"/>
      <c r="L1641" s="564"/>
      <c r="M1641" s="563"/>
      <c r="N1641" s="568"/>
      <c r="O1641" s="570"/>
      <c r="P1641" s="671">
        <f t="shared" si="255"/>
        <v>0</v>
      </c>
      <c r="Q1641" s="63">
        <f t="shared" si="256"/>
        <v>0</v>
      </c>
      <c r="R1641" s="62">
        <f t="shared" si="257"/>
        <v>0</v>
      </c>
      <c r="S1641" s="66">
        <f t="shared" si="258"/>
        <v>0</v>
      </c>
      <c r="T1641" s="7">
        <f>($I1641='Team Results'!$L$4)+0</f>
        <v>0</v>
      </c>
      <c r="U1641" s="7">
        <f t="shared" si="259"/>
        <v>0</v>
      </c>
      <c r="V1641" s="7">
        <f t="shared" si="260"/>
        <v>0</v>
      </c>
      <c r="W1641" s="66">
        <f t="shared" si="261"/>
        <v>0</v>
      </c>
    </row>
    <row r="1642" spans="1:52" ht="15">
      <c r="A1642" s="5" t="str">
        <f t="shared" si="253"/>
        <v/>
      </c>
      <c r="B1642" s="5" t="str">
        <f t="shared" si="254"/>
        <v/>
      </c>
      <c r="C1642" s="5">
        <v>40</v>
      </c>
      <c r="D1642" s="764"/>
      <c r="F1642" s="529"/>
      <c r="G1642" s="539">
        <f>IF('Form - Part 1'!$D$51="Yes",1,0)</f>
        <v>0</v>
      </c>
      <c r="H1642" s="527">
        <v>38</v>
      </c>
      <c r="I1642" s="561"/>
      <c r="J1642" s="562"/>
      <c r="K1642" s="567"/>
      <c r="L1642" s="564"/>
      <c r="M1642" s="563"/>
      <c r="N1642" s="568"/>
      <c r="O1642" s="570"/>
      <c r="P1642" s="671">
        <f t="shared" si="255"/>
        <v>0</v>
      </c>
      <c r="Q1642" s="63">
        <f t="shared" si="256"/>
        <v>0</v>
      </c>
      <c r="R1642" s="62">
        <f t="shared" si="257"/>
        <v>0</v>
      </c>
      <c r="S1642" s="66">
        <f t="shared" si="258"/>
        <v>0</v>
      </c>
      <c r="T1642" s="7">
        <f>($I1642='Team Results'!$L$4)+0</f>
        <v>0</v>
      </c>
      <c r="U1642" s="7">
        <f t="shared" si="259"/>
        <v>0</v>
      </c>
      <c r="V1642" s="7">
        <f t="shared" si="260"/>
        <v>0</v>
      </c>
      <c r="W1642" s="66">
        <f t="shared" si="261"/>
        <v>0</v>
      </c>
    </row>
    <row r="1643" spans="1:52" ht="15">
      <c r="A1643" s="5" t="str">
        <f t="shared" si="253"/>
        <v/>
      </c>
      <c r="B1643" s="5" t="str">
        <f t="shared" si="254"/>
        <v/>
      </c>
      <c r="C1643" s="5">
        <v>40</v>
      </c>
      <c r="D1643" s="764"/>
      <c r="F1643" s="529"/>
      <c r="G1643" s="539">
        <f>IF('Form - Part 1'!$D$51="Yes",1,0)</f>
        <v>0</v>
      </c>
      <c r="H1643" s="527">
        <v>39</v>
      </c>
      <c r="I1643" s="561"/>
      <c r="J1643" s="562"/>
      <c r="K1643" s="563"/>
      <c r="L1643" s="564"/>
      <c r="M1643" s="563"/>
      <c r="N1643" s="565"/>
      <c r="O1643" s="570"/>
      <c r="P1643" s="671">
        <f t="shared" si="255"/>
        <v>0</v>
      </c>
      <c r="Q1643" s="63">
        <f t="shared" si="256"/>
        <v>0</v>
      </c>
      <c r="R1643" s="62">
        <f t="shared" si="257"/>
        <v>0</v>
      </c>
      <c r="S1643" s="66">
        <f t="shared" si="258"/>
        <v>0</v>
      </c>
      <c r="T1643" s="7">
        <f>($I1643='Team Results'!$L$4)+0</f>
        <v>0</v>
      </c>
      <c r="U1643" s="7">
        <f t="shared" si="259"/>
        <v>0</v>
      </c>
      <c r="V1643" s="7">
        <f t="shared" si="260"/>
        <v>0</v>
      </c>
      <c r="W1643" s="66">
        <f t="shared" si="261"/>
        <v>0</v>
      </c>
    </row>
    <row r="1644" spans="1:52" s="5" customFormat="1" ht="15">
      <c r="A1644" s="5" t="str">
        <f t="shared" si="253"/>
        <v/>
      </c>
      <c r="B1644" s="5" t="str">
        <f t="shared" si="254"/>
        <v/>
      </c>
      <c r="C1644" s="5">
        <v>40</v>
      </c>
      <c r="D1644" s="765"/>
      <c r="E1644" s="536"/>
      <c r="F1644" s="529"/>
      <c r="G1644" s="539">
        <f>IF('Form - Part 1'!$D$51="Yes",1,0)</f>
        <v>0</v>
      </c>
      <c r="H1644" s="537">
        <v>40</v>
      </c>
      <c r="I1644" s="579"/>
      <c r="J1644" s="580"/>
      <c r="K1644" s="583"/>
      <c r="L1644" s="582"/>
      <c r="M1644" s="583"/>
      <c r="N1644" s="584"/>
      <c r="O1644" s="585"/>
      <c r="P1644" s="671">
        <f t="shared" si="255"/>
        <v>0</v>
      </c>
      <c r="Q1644" s="63">
        <f t="shared" si="256"/>
        <v>0</v>
      </c>
      <c r="R1644" s="62">
        <f t="shared" si="257"/>
        <v>0</v>
      </c>
      <c r="S1644" s="66">
        <f t="shared" si="258"/>
        <v>0</v>
      </c>
      <c r="T1644" s="7">
        <f>($I1644='Team Results'!$L$4)+0</f>
        <v>0</v>
      </c>
      <c r="U1644" s="7">
        <f t="shared" si="259"/>
        <v>0</v>
      </c>
      <c r="V1644" s="7">
        <f t="shared" si="260"/>
        <v>0</v>
      </c>
      <c r="W1644" s="66">
        <f t="shared" si="261"/>
        <v>0</v>
      </c>
      <c r="X1644" s="62"/>
      <c r="Y1644" s="62"/>
      <c r="Z1644" s="62"/>
      <c r="AA1644" s="62"/>
      <c r="AB1644" s="62"/>
      <c r="AC1644" s="62"/>
      <c r="AD1644" s="62"/>
      <c r="AE1644" s="62"/>
      <c r="AF1644" s="62"/>
      <c r="AG1644" s="62"/>
      <c r="AH1644" s="62"/>
      <c r="AI1644" s="62"/>
      <c r="AJ1644" s="62"/>
      <c r="AK1644" s="62"/>
      <c r="AL1644" s="62"/>
      <c r="AM1644" s="62"/>
      <c r="AN1644" s="62"/>
      <c r="AO1644" s="62"/>
      <c r="AP1644" s="62"/>
      <c r="AQ1644" s="62"/>
      <c r="AR1644" s="62"/>
      <c r="AS1644" s="62"/>
      <c r="AT1644" s="62"/>
      <c r="AU1644" s="62"/>
      <c r="AV1644" s="62"/>
      <c r="AW1644" s="62"/>
      <c r="AX1644" s="62"/>
      <c r="AY1644" s="62"/>
      <c r="AZ1644" s="62"/>
    </row>
    <row r="1645" spans="1:52" s="241" customFormat="1">
      <c r="D1645" s="298"/>
      <c r="E1645" s="299"/>
      <c r="F1645" s="300"/>
      <c r="G1645" s="300"/>
      <c r="I1645" s="242"/>
      <c r="J1645" s="242"/>
      <c r="K1645" s="242"/>
      <c r="L1645" s="242"/>
      <c r="M1645" s="242"/>
      <c r="N1645" s="242"/>
      <c r="O1645" s="243"/>
      <c r="P1645" s="671">
        <f t="shared" si="255"/>
        <v>0</v>
      </c>
      <c r="Q1645" s="63">
        <f t="shared" si="256"/>
        <v>0</v>
      </c>
      <c r="R1645" s="62">
        <f t="shared" si="257"/>
        <v>0</v>
      </c>
      <c r="S1645" s="66">
        <f t="shared" si="258"/>
        <v>0</v>
      </c>
      <c r="T1645" s="7">
        <f>($I1645='Team Results'!$L$4)+0</f>
        <v>0</v>
      </c>
      <c r="U1645" s="7">
        <f t="shared" si="259"/>
        <v>0</v>
      </c>
      <c r="V1645" s="7">
        <f t="shared" si="260"/>
        <v>0</v>
      </c>
      <c r="W1645" s="66">
        <f t="shared" si="261"/>
        <v>0</v>
      </c>
    </row>
    <row r="1646" spans="1:52" ht="15">
      <c r="A1646" s="5" t="str">
        <f>IF(ISERROR(MONTH($E$1646)),"",MONTH($E$1646))</f>
        <v/>
      </c>
      <c r="B1646" s="5" t="str">
        <f>IF(ISERROR(WEEKNUM($E$1646)),"",WEEKNUM($E$1646))</f>
        <v/>
      </c>
      <c r="C1646" s="5">
        <v>41</v>
      </c>
      <c r="D1646" s="763">
        <v>41</v>
      </c>
      <c r="E1646" s="538" t="str">
        <f>IF(ISBLANK('Form - Part 1'!B52),"",'Form - Part 1'!B52)</f>
        <v/>
      </c>
      <c r="F1646" s="539" t="str">
        <f>IF(ISBLANK('Form - Part 1'!C52),"0",'Form - Part 1'!C52)</f>
        <v>0</v>
      </c>
      <c r="G1646" s="539">
        <f>IF('Form - Part 1'!$D$52="Yes",1,0)</f>
        <v>0</v>
      </c>
      <c r="H1646" s="527">
        <v>1</v>
      </c>
      <c r="I1646" s="561"/>
      <c r="J1646" s="562"/>
      <c r="K1646" s="563"/>
      <c r="L1646" s="564"/>
      <c r="M1646" s="563"/>
      <c r="N1646" s="565"/>
      <c r="O1646" s="570"/>
      <c r="P1646" s="671">
        <f t="shared" si="255"/>
        <v>0</v>
      </c>
      <c r="Q1646" s="63">
        <f t="shared" si="256"/>
        <v>0</v>
      </c>
      <c r="R1646" s="62">
        <f t="shared" si="257"/>
        <v>0</v>
      </c>
      <c r="S1646" s="66">
        <f t="shared" si="258"/>
        <v>0</v>
      </c>
      <c r="T1646" s="7">
        <f>($I1646='Team Results'!$L$4)+0</f>
        <v>0</v>
      </c>
      <c r="U1646" s="7">
        <f t="shared" si="259"/>
        <v>0</v>
      </c>
      <c r="V1646" s="7">
        <f t="shared" si="260"/>
        <v>0</v>
      </c>
      <c r="W1646" s="66">
        <f t="shared" si="261"/>
        <v>0</v>
      </c>
    </row>
    <row r="1647" spans="1:52" ht="15">
      <c r="A1647" s="5" t="str">
        <f t="shared" ref="A1647:A1685" si="262">IF(ISERROR(MONTH($E$1646)),"",MONTH($E$1646))</f>
        <v/>
      </c>
      <c r="B1647" s="5" t="str">
        <f t="shared" ref="B1647:B1685" si="263">IF(ISERROR(WEEKNUM($E$1646)),"",WEEKNUM($E$1646))</f>
        <v/>
      </c>
      <c r="C1647" s="5">
        <v>41</v>
      </c>
      <c r="D1647" s="764"/>
      <c r="F1647" s="529"/>
      <c r="G1647" s="539">
        <f>IF('Form - Part 1'!$D$52="Yes",1,0)</f>
        <v>0</v>
      </c>
      <c r="H1647" s="527">
        <v>2</v>
      </c>
      <c r="I1647" s="561"/>
      <c r="J1647" s="562"/>
      <c r="K1647" s="567"/>
      <c r="L1647" s="564"/>
      <c r="M1647" s="563"/>
      <c r="N1647" s="568"/>
      <c r="O1647" s="570"/>
      <c r="P1647" s="671">
        <f t="shared" si="255"/>
        <v>0</v>
      </c>
      <c r="Q1647" s="63">
        <f t="shared" si="256"/>
        <v>0</v>
      </c>
      <c r="R1647" s="62">
        <f t="shared" si="257"/>
        <v>0</v>
      </c>
      <c r="S1647" s="66">
        <f t="shared" si="258"/>
        <v>0</v>
      </c>
      <c r="T1647" s="7">
        <f>($I1647='Team Results'!$L$4)+0</f>
        <v>0</v>
      </c>
      <c r="U1647" s="7">
        <f t="shared" si="259"/>
        <v>0</v>
      </c>
      <c r="V1647" s="7">
        <f t="shared" si="260"/>
        <v>0</v>
      </c>
      <c r="W1647" s="66">
        <f t="shared" si="261"/>
        <v>0</v>
      </c>
    </row>
    <row r="1648" spans="1:52" ht="15">
      <c r="A1648" s="5" t="str">
        <f t="shared" si="262"/>
        <v/>
      </c>
      <c r="B1648" s="5" t="str">
        <f t="shared" si="263"/>
        <v/>
      </c>
      <c r="C1648" s="5">
        <v>41</v>
      </c>
      <c r="D1648" s="764"/>
      <c r="F1648" s="529"/>
      <c r="G1648" s="539">
        <f>IF('Form - Part 1'!$D$52="Yes",1,0)</f>
        <v>0</v>
      </c>
      <c r="H1648" s="527">
        <v>3</v>
      </c>
      <c r="I1648" s="561"/>
      <c r="J1648" s="562"/>
      <c r="K1648" s="567"/>
      <c r="L1648" s="564"/>
      <c r="M1648" s="563"/>
      <c r="N1648" s="568"/>
      <c r="O1648" s="570"/>
      <c r="P1648" s="671">
        <f t="shared" si="255"/>
        <v>0</v>
      </c>
      <c r="Q1648" s="63">
        <f t="shared" si="256"/>
        <v>0</v>
      </c>
      <c r="R1648" s="62">
        <f t="shared" si="257"/>
        <v>0</v>
      </c>
      <c r="S1648" s="66">
        <f t="shared" si="258"/>
        <v>0</v>
      </c>
      <c r="T1648" s="7">
        <f>($I1648='Team Results'!$L$4)+0</f>
        <v>0</v>
      </c>
      <c r="U1648" s="7">
        <f t="shared" si="259"/>
        <v>0</v>
      </c>
      <c r="V1648" s="7">
        <f t="shared" si="260"/>
        <v>0</v>
      </c>
      <c r="W1648" s="66">
        <f t="shared" si="261"/>
        <v>0</v>
      </c>
    </row>
    <row r="1649" spans="1:23" ht="15">
      <c r="A1649" s="5" t="str">
        <f t="shared" si="262"/>
        <v/>
      </c>
      <c r="B1649" s="5" t="str">
        <f t="shared" si="263"/>
        <v/>
      </c>
      <c r="C1649" s="5">
        <v>41</v>
      </c>
      <c r="D1649" s="764"/>
      <c r="F1649" s="529"/>
      <c r="G1649" s="539">
        <f>IF('Form - Part 1'!$D$52="Yes",1,0)</f>
        <v>0</v>
      </c>
      <c r="H1649" s="527">
        <v>4</v>
      </c>
      <c r="I1649" s="561"/>
      <c r="J1649" s="562"/>
      <c r="K1649" s="563"/>
      <c r="L1649" s="564"/>
      <c r="M1649" s="563"/>
      <c r="N1649" s="565"/>
      <c r="O1649" s="570"/>
      <c r="P1649" s="671">
        <f t="shared" si="255"/>
        <v>0</v>
      </c>
      <c r="Q1649" s="63">
        <f t="shared" si="256"/>
        <v>0</v>
      </c>
      <c r="R1649" s="62">
        <f t="shared" si="257"/>
        <v>0</v>
      </c>
      <c r="S1649" s="66">
        <f t="shared" si="258"/>
        <v>0</v>
      </c>
      <c r="T1649" s="7">
        <f>($I1649='Team Results'!$L$4)+0</f>
        <v>0</v>
      </c>
      <c r="U1649" s="7">
        <f t="shared" si="259"/>
        <v>0</v>
      </c>
      <c r="V1649" s="7">
        <f t="shared" si="260"/>
        <v>0</v>
      </c>
      <c r="W1649" s="66">
        <f t="shared" si="261"/>
        <v>0</v>
      </c>
    </row>
    <row r="1650" spans="1:23" ht="15">
      <c r="A1650" s="5" t="str">
        <f t="shared" si="262"/>
        <v/>
      </c>
      <c r="B1650" s="5" t="str">
        <f t="shared" si="263"/>
        <v/>
      </c>
      <c r="C1650" s="5">
        <v>41</v>
      </c>
      <c r="D1650" s="764"/>
      <c r="F1650" s="529"/>
      <c r="G1650" s="539">
        <f>IF('Form - Part 1'!$D$52="Yes",1,0)</f>
        <v>0</v>
      </c>
      <c r="H1650" s="527">
        <v>5</v>
      </c>
      <c r="I1650" s="561"/>
      <c r="J1650" s="562"/>
      <c r="K1650" s="563"/>
      <c r="L1650" s="564"/>
      <c r="M1650" s="563"/>
      <c r="N1650" s="565"/>
      <c r="O1650" s="570"/>
      <c r="P1650" s="671">
        <f t="shared" si="255"/>
        <v>0</v>
      </c>
      <c r="Q1650" s="63">
        <f t="shared" si="256"/>
        <v>0</v>
      </c>
      <c r="R1650" s="62">
        <f t="shared" si="257"/>
        <v>0</v>
      </c>
      <c r="S1650" s="66">
        <f t="shared" si="258"/>
        <v>0</v>
      </c>
      <c r="T1650" s="7">
        <f>($I1650='Team Results'!$L$4)+0</f>
        <v>0</v>
      </c>
      <c r="U1650" s="7">
        <f t="shared" si="259"/>
        <v>0</v>
      </c>
      <c r="V1650" s="7">
        <f t="shared" si="260"/>
        <v>0</v>
      </c>
      <c r="W1650" s="66">
        <f t="shared" si="261"/>
        <v>0</v>
      </c>
    </row>
    <row r="1651" spans="1:23" ht="15">
      <c r="A1651" s="5" t="str">
        <f t="shared" si="262"/>
        <v/>
      </c>
      <c r="B1651" s="5" t="str">
        <f t="shared" si="263"/>
        <v/>
      </c>
      <c r="C1651" s="5">
        <v>41</v>
      </c>
      <c r="D1651" s="764"/>
      <c r="F1651" s="529"/>
      <c r="G1651" s="539">
        <f>IF('Form - Part 1'!$D$52="Yes",1,0)</f>
        <v>0</v>
      </c>
      <c r="H1651" s="527">
        <v>6</v>
      </c>
      <c r="I1651" s="561"/>
      <c r="J1651" s="562"/>
      <c r="K1651" s="563"/>
      <c r="L1651" s="564"/>
      <c r="M1651" s="563"/>
      <c r="N1651" s="565"/>
      <c r="O1651" s="570"/>
      <c r="P1651" s="671">
        <f t="shared" si="255"/>
        <v>0</v>
      </c>
      <c r="Q1651" s="63">
        <f t="shared" si="256"/>
        <v>0</v>
      </c>
      <c r="R1651" s="62">
        <f t="shared" si="257"/>
        <v>0</v>
      </c>
      <c r="S1651" s="66">
        <f t="shared" si="258"/>
        <v>0</v>
      </c>
      <c r="T1651" s="7">
        <f>($I1651='Team Results'!$L$4)+0</f>
        <v>0</v>
      </c>
      <c r="U1651" s="7">
        <f t="shared" si="259"/>
        <v>0</v>
      </c>
      <c r="V1651" s="7">
        <f t="shared" si="260"/>
        <v>0</v>
      </c>
      <c r="W1651" s="66">
        <f t="shared" si="261"/>
        <v>0</v>
      </c>
    </row>
    <row r="1652" spans="1:23" ht="15">
      <c r="A1652" s="5" t="str">
        <f t="shared" si="262"/>
        <v/>
      </c>
      <c r="B1652" s="5" t="str">
        <f t="shared" si="263"/>
        <v/>
      </c>
      <c r="C1652" s="5">
        <v>41</v>
      </c>
      <c r="D1652" s="764"/>
      <c r="F1652" s="529"/>
      <c r="G1652" s="539">
        <f>IF('Form - Part 1'!$D$52="Yes",1,0)</f>
        <v>0</v>
      </c>
      <c r="H1652" s="527">
        <v>7</v>
      </c>
      <c r="I1652" s="561"/>
      <c r="J1652" s="562"/>
      <c r="K1652" s="567"/>
      <c r="L1652" s="564"/>
      <c r="M1652" s="563"/>
      <c r="N1652" s="568"/>
      <c r="O1652" s="570"/>
      <c r="P1652" s="671">
        <f t="shared" si="255"/>
        <v>0</v>
      </c>
      <c r="Q1652" s="63">
        <f t="shared" si="256"/>
        <v>0</v>
      </c>
      <c r="R1652" s="62">
        <f t="shared" si="257"/>
        <v>0</v>
      </c>
      <c r="S1652" s="66">
        <f t="shared" si="258"/>
        <v>0</v>
      </c>
      <c r="T1652" s="7">
        <f>($I1652='Team Results'!$L$4)+0</f>
        <v>0</v>
      </c>
      <c r="U1652" s="7">
        <f t="shared" si="259"/>
        <v>0</v>
      </c>
      <c r="V1652" s="7">
        <f t="shared" si="260"/>
        <v>0</v>
      </c>
      <c r="W1652" s="66">
        <f t="shared" si="261"/>
        <v>0</v>
      </c>
    </row>
    <row r="1653" spans="1:23" ht="15">
      <c r="A1653" s="5" t="str">
        <f t="shared" si="262"/>
        <v/>
      </c>
      <c r="B1653" s="5" t="str">
        <f t="shared" si="263"/>
        <v/>
      </c>
      <c r="C1653" s="5">
        <v>41</v>
      </c>
      <c r="D1653" s="764"/>
      <c r="F1653" s="529"/>
      <c r="G1653" s="539">
        <f>IF('Form - Part 1'!$D$52="Yes",1,0)</f>
        <v>0</v>
      </c>
      <c r="H1653" s="527">
        <v>8</v>
      </c>
      <c r="I1653" s="561"/>
      <c r="J1653" s="562"/>
      <c r="K1653" s="567"/>
      <c r="L1653" s="564"/>
      <c r="M1653" s="563"/>
      <c r="N1653" s="568"/>
      <c r="O1653" s="570"/>
      <c r="P1653" s="671">
        <f t="shared" si="255"/>
        <v>0</v>
      </c>
      <c r="Q1653" s="63">
        <f t="shared" si="256"/>
        <v>0</v>
      </c>
      <c r="R1653" s="62">
        <f t="shared" si="257"/>
        <v>0</v>
      </c>
      <c r="S1653" s="66">
        <f t="shared" si="258"/>
        <v>0</v>
      </c>
      <c r="T1653" s="7">
        <f>($I1653='Team Results'!$L$4)+0</f>
        <v>0</v>
      </c>
      <c r="U1653" s="7">
        <f t="shared" si="259"/>
        <v>0</v>
      </c>
      <c r="V1653" s="7">
        <f t="shared" si="260"/>
        <v>0</v>
      </c>
      <c r="W1653" s="66">
        <f t="shared" si="261"/>
        <v>0</v>
      </c>
    </row>
    <row r="1654" spans="1:23" ht="15">
      <c r="A1654" s="5" t="str">
        <f t="shared" si="262"/>
        <v/>
      </c>
      <c r="B1654" s="5" t="str">
        <f t="shared" si="263"/>
        <v/>
      </c>
      <c r="C1654" s="5">
        <v>41</v>
      </c>
      <c r="D1654" s="764"/>
      <c r="F1654" s="529"/>
      <c r="G1654" s="539">
        <f>IF('Form - Part 1'!$D$52="Yes",1,0)</f>
        <v>0</v>
      </c>
      <c r="H1654" s="527">
        <v>9</v>
      </c>
      <c r="I1654" s="561"/>
      <c r="J1654" s="562"/>
      <c r="K1654" s="563"/>
      <c r="L1654" s="564"/>
      <c r="M1654" s="563"/>
      <c r="N1654" s="565"/>
      <c r="O1654" s="570"/>
      <c r="P1654" s="671">
        <f t="shared" si="255"/>
        <v>0</v>
      </c>
      <c r="Q1654" s="63">
        <f t="shared" si="256"/>
        <v>0</v>
      </c>
      <c r="R1654" s="62">
        <f t="shared" si="257"/>
        <v>0</v>
      </c>
      <c r="S1654" s="66">
        <f t="shared" si="258"/>
        <v>0</v>
      </c>
      <c r="T1654" s="7">
        <f>($I1654='Team Results'!$L$4)+0</f>
        <v>0</v>
      </c>
      <c r="U1654" s="7">
        <f t="shared" si="259"/>
        <v>0</v>
      </c>
      <c r="V1654" s="7">
        <f t="shared" si="260"/>
        <v>0</v>
      </c>
      <c r="W1654" s="66">
        <f t="shared" si="261"/>
        <v>0</v>
      </c>
    </row>
    <row r="1655" spans="1:23" ht="15">
      <c r="A1655" s="5" t="str">
        <f t="shared" si="262"/>
        <v/>
      </c>
      <c r="B1655" s="5" t="str">
        <f t="shared" si="263"/>
        <v/>
      </c>
      <c r="C1655" s="5">
        <v>41</v>
      </c>
      <c r="D1655" s="764"/>
      <c r="F1655" s="529"/>
      <c r="G1655" s="539">
        <f>IF('Form - Part 1'!$D$52="Yes",1,0)</f>
        <v>0</v>
      </c>
      <c r="H1655" s="527">
        <v>10</v>
      </c>
      <c r="I1655" s="561"/>
      <c r="J1655" s="562"/>
      <c r="K1655" s="567"/>
      <c r="L1655" s="564"/>
      <c r="M1655" s="563"/>
      <c r="N1655" s="568"/>
      <c r="O1655" s="570"/>
      <c r="P1655" s="671">
        <f t="shared" si="255"/>
        <v>0</v>
      </c>
      <c r="Q1655" s="63">
        <f t="shared" si="256"/>
        <v>0</v>
      </c>
      <c r="R1655" s="62">
        <f t="shared" si="257"/>
        <v>0</v>
      </c>
      <c r="S1655" s="66">
        <f t="shared" si="258"/>
        <v>0</v>
      </c>
      <c r="T1655" s="7">
        <f>($I1655='Team Results'!$L$4)+0</f>
        <v>0</v>
      </c>
      <c r="U1655" s="7">
        <f t="shared" si="259"/>
        <v>0</v>
      </c>
      <c r="V1655" s="7">
        <f t="shared" si="260"/>
        <v>0</v>
      </c>
      <c r="W1655" s="66">
        <f t="shared" si="261"/>
        <v>0</v>
      </c>
    </row>
    <row r="1656" spans="1:23" ht="15">
      <c r="A1656" s="5" t="str">
        <f t="shared" si="262"/>
        <v/>
      </c>
      <c r="B1656" s="5" t="str">
        <f t="shared" si="263"/>
        <v/>
      </c>
      <c r="C1656" s="5">
        <v>41</v>
      </c>
      <c r="D1656" s="764"/>
      <c r="F1656" s="529"/>
      <c r="G1656" s="539">
        <f>IF('Form - Part 1'!$D$52="Yes",1,0)</f>
        <v>0</v>
      </c>
      <c r="H1656" s="527">
        <v>11</v>
      </c>
      <c r="I1656" s="561"/>
      <c r="J1656" s="562"/>
      <c r="K1656" s="563"/>
      <c r="L1656" s="564"/>
      <c r="M1656" s="563"/>
      <c r="N1656" s="565"/>
      <c r="O1656" s="570"/>
      <c r="P1656" s="671">
        <f t="shared" si="255"/>
        <v>0</v>
      </c>
      <c r="Q1656" s="63">
        <f t="shared" si="256"/>
        <v>0</v>
      </c>
      <c r="R1656" s="62">
        <f t="shared" si="257"/>
        <v>0</v>
      </c>
      <c r="S1656" s="66">
        <f t="shared" si="258"/>
        <v>0</v>
      </c>
      <c r="T1656" s="7">
        <f>($I1656='Team Results'!$L$4)+0</f>
        <v>0</v>
      </c>
      <c r="U1656" s="7">
        <f t="shared" si="259"/>
        <v>0</v>
      </c>
      <c r="V1656" s="7">
        <f t="shared" si="260"/>
        <v>0</v>
      </c>
      <c r="W1656" s="66">
        <f t="shared" si="261"/>
        <v>0</v>
      </c>
    </row>
    <row r="1657" spans="1:23" ht="15">
      <c r="A1657" s="5" t="str">
        <f t="shared" si="262"/>
        <v/>
      </c>
      <c r="B1657" s="5" t="str">
        <f t="shared" si="263"/>
        <v/>
      </c>
      <c r="C1657" s="5">
        <v>41</v>
      </c>
      <c r="D1657" s="764"/>
      <c r="F1657" s="529"/>
      <c r="G1657" s="539">
        <f>IF('Form - Part 1'!$D$52="Yes",1,0)</f>
        <v>0</v>
      </c>
      <c r="H1657" s="527">
        <v>12</v>
      </c>
      <c r="I1657" s="561"/>
      <c r="J1657" s="562"/>
      <c r="K1657" s="567"/>
      <c r="L1657" s="564"/>
      <c r="M1657" s="563"/>
      <c r="N1657" s="568"/>
      <c r="O1657" s="570"/>
      <c r="P1657" s="671">
        <f t="shared" si="255"/>
        <v>0</v>
      </c>
      <c r="Q1657" s="63">
        <f t="shared" si="256"/>
        <v>0</v>
      </c>
      <c r="R1657" s="62">
        <f t="shared" si="257"/>
        <v>0</v>
      </c>
      <c r="S1657" s="66">
        <f t="shared" si="258"/>
        <v>0</v>
      </c>
      <c r="T1657" s="7">
        <f>($I1657='Team Results'!$L$4)+0</f>
        <v>0</v>
      </c>
      <c r="U1657" s="7">
        <f t="shared" si="259"/>
        <v>0</v>
      </c>
      <c r="V1657" s="7">
        <f t="shared" si="260"/>
        <v>0</v>
      </c>
      <c r="W1657" s="66">
        <f t="shared" si="261"/>
        <v>0</v>
      </c>
    </row>
    <row r="1658" spans="1:23" ht="15">
      <c r="A1658" s="5" t="str">
        <f t="shared" si="262"/>
        <v/>
      </c>
      <c r="B1658" s="5" t="str">
        <f t="shared" si="263"/>
        <v/>
      </c>
      <c r="C1658" s="5">
        <v>41</v>
      </c>
      <c r="D1658" s="764"/>
      <c r="F1658" s="529"/>
      <c r="G1658" s="539">
        <f>IF('Form - Part 1'!$D$52="Yes",1,0)</f>
        <v>0</v>
      </c>
      <c r="H1658" s="527">
        <v>13</v>
      </c>
      <c r="I1658" s="561"/>
      <c r="J1658" s="562"/>
      <c r="K1658" s="567"/>
      <c r="L1658" s="564"/>
      <c r="M1658" s="563"/>
      <c r="N1658" s="568"/>
      <c r="O1658" s="570"/>
      <c r="P1658" s="671">
        <f t="shared" si="255"/>
        <v>0</v>
      </c>
      <c r="Q1658" s="63">
        <f t="shared" si="256"/>
        <v>0</v>
      </c>
      <c r="R1658" s="62">
        <f t="shared" si="257"/>
        <v>0</v>
      </c>
      <c r="S1658" s="66">
        <f t="shared" si="258"/>
        <v>0</v>
      </c>
      <c r="T1658" s="7">
        <f>($I1658='Team Results'!$L$4)+0</f>
        <v>0</v>
      </c>
      <c r="U1658" s="7">
        <f t="shared" si="259"/>
        <v>0</v>
      </c>
      <c r="V1658" s="7">
        <f t="shared" si="260"/>
        <v>0</v>
      </c>
      <c r="W1658" s="66">
        <f t="shared" si="261"/>
        <v>0</v>
      </c>
    </row>
    <row r="1659" spans="1:23" ht="15">
      <c r="A1659" s="5" t="str">
        <f t="shared" si="262"/>
        <v/>
      </c>
      <c r="B1659" s="5" t="str">
        <f t="shared" si="263"/>
        <v/>
      </c>
      <c r="C1659" s="5">
        <v>41</v>
      </c>
      <c r="D1659" s="764"/>
      <c r="F1659" s="529"/>
      <c r="G1659" s="539">
        <f>IF('Form - Part 1'!$D$52="Yes",1,0)</f>
        <v>0</v>
      </c>
      <c r="H1659" s="527">
        <v>14</v>
      </c>
      <c r="I1659" s="561"/>
      <c r="J1659" s="562"/>
      <c r="K1659" s="563"/>
      <c r="L1659" s="564"/>
      <c r="M1659" s="563"/>
      <c r="N1659" s="565"/>
      <c r="O1659" s="570"/>
      <c r="P1659" s="671">
        <f t="shared" si="255"/>
        <v>0</v>
      </c>
      <c r="Q1659" s="63">
        <f t="shared" si="256"/>
        <v>0</v>
      </c>
      <c r="R1659" s="62">
        <f t="shared" si="257"/>
        <v>0</v>
      </c>
      <c r="S1659" s="66">
        <f t="shared" si="258"/>
        <v>0</v>
      </c>
      <c r="T1659" s="7">
        <f>($I1659='Team Results'!$L$4)+0</f>
        <v>0</v>
      </c>
      <c r="U1659" s="7">
        <f t="shared" si="259"/>
        <v>0</v>
      </c>
      <c r="V1659" s="7">
        <f t="shared" si="260"/>
        <v>0</v>
      </c>
      <c r="W1659" s="66">
        <f t="shared" si="261"/>
        <v>0</v>
      </c>
    </row>
    <row r="1660" spans="1:23" ht="15">
      <c r="A1660" s="5" t="str">
        <f t="shared" si="262"/>
        <v/>
      </c>
      <c r="B1660" s="5" t="str">
        <f t="shared" si="263"/>
        <v/>
      </c>
      <c r="C1660" s="5">
        <v>41</v>
      </c>
      <c r="D1660" s="764"/>
      <c r="F1660" s="529"/>
      <c r="G1660" s="539">
        <f>IF('Form - Part 1'!$D$52="Yes",1,0)</f>
        <v>0</v>
      </c>
      <c r="H1660" s="527">
        <v>15</v>
      </c>
      <c r="I1660" s="561"/>
      <c r="J1660" s="562"/>
      <c r="K1660" s="563"/>
      <c r="L1660" s="564"/>
      <c r="M1660" s="563"/>
      <c r="N1660" s="565"/>
      <c r="O1660" s="570"/>
      <c r="P1660" s="671">
        <f t="shared" si="255"/>
        <v>0</v>
      </c>
      <c r="Q1660" s="63">
        <f t="shared" si="256"/>
        <v>0</v>
      </c>
      <c r="R1660" s="62">
        <f t="shared" si="257"/>
        <v>0</v>
      </c>
      <c r="S1660" s="66">
        <f t="shared" si="258"/>
        <v>0</v>
      </c>
      <c r="T1660" s="7">
        <f>($I1660='Team Results'!$L$4)+0</f>
        <v>0</v>
      </c>
      <c r="U1660" s="7">
        <f t="shared" si="259"/>
        <v>0</v>
      </c>
      <c r="V1660" s="7">
        <f t="shared" si="260"/>
        <v>0</v>
      </c>
      <c r="W1660" s="66">
        <f t="shared" si="261"/>
        <v>0</v>
      </c>
    </row>
    <row r="1661" spans="1:23" ht="15">
      <c r="A1661" s="5" t="str">
        <f t="shared" si="262"/>
        <v/>
      </c>
      <c r="B1661" s="5" t="str">
        <f t="shared" si="263"/>
        <v/>
      </c>
      <c r="C1661" s="5">
        <v>41</v>
      </c>
      <c r="D1661" s="764"/>
      <c r="F1661" s="529"/>
      <c r="G1661" s="539">
        <f>IF('Form - Part 1'!$D$52="Yes",1,0)</f>
        <v>0</v>
      </c>
      <c r="H1661" s="527">
        <v>16</v>
      </c>
      <c r="I1661" s="561"/>
      <c r="J1661" s="562"/>
      <c r="K1661" s="563"/>
      <c r="L1661" s="564"/>
      <c r="M1661" s="563"/>
      <c r="N1661" s="565"/>
      <c r="O1661" s="570"/>
      <c r="P1661" s="671">
        <f t="shared" si="255"/>
        <v>0</v>
      </c>
      <c r="Q1661" s="63">
        <f t="shared" si="256"/>
        <v>0</v>
      </c>
      <c r="R1661" s="62">
        <f t="shared" si="257"/>
        <v>0</v>
      </c>
      <c r="S1661" s="66">
        <f t="shared" si="258"/>
        <v>0</v>
      </c>
      <c r="T1661" s="7">
        <f>($I1661='Team Results'!$L$4)+0</f>
        <v>0</v>
      </c>
      <c r="U1661" s="7">
        <f t="shared" si="259"/>
        <v>0</v>
      </c>
      <c r="V1661" s="7">
        <f t="shared" si="260"/>
        <v>0</v>
      </c>
      <c r="W1661" s="66">
        <f t="shared" si="261"/>
        <v>0</v>
      </c>
    </row>
    <row r="1662" spans="1:23" ht="15">
      <c r="A1662" s="5" t="str">
        <f t="shared" si="262"/>
        <v/>
      </c>
      <c r="B1662" s="5" t="str">
        <f t="shared" si="263"/>
        <v/>
      </c>
      <c r="C1662" s="5">
        <v>41</v>
      </c>
      <c r="D1662" s="764"/>
      <c r="F1662" s="529"/>
      <c r="G1662" s="539">
        <f>IF('Form - Part 1'!$D$52="Yes",1,0)</f>
        <v>0</v>
      </c>
      <c r="H1662" s="527">
        <v>17</v>
      </c>
      <c r="I1662" s="561"/>
      <c r="J1662" s="562"/>
      <c r="K1662" s="567"/>
      <c r="L1662" s="564"/>
      <c r="M1662" s="563"/>
      <c r="N1662" s="568"/>
      <c r="O1662" s="570"/>
      <c r="P1662" s="671">
        <f t="shared" si="255"/>
        <v>0</v>
      </c>
      <c r="Q1662" s="63">
        <f t="shared" si="256"/>
        <v>0</v>
      </c>
      <c r="R1662" s="62">
        <f t="shared" si="257"/>
        <v>0</v>
      </c>
      <c r="S1662" s="66">
        <f t="shared" si="258"/>
        <v>0</v>
      </c>
      <c r="T1662" s="7">
        <f>($I1662='Team Results'!$L$4)+0</f>
        <v>0</v>
      </c>
      <c r="U1662" s="7">
        <f t="shared" si="259"/>
        <v>0</v>
      </c>
      <c r="V1662" s="7">
        <f t="shared" si="260"/>
        <v>0</v>
      </c>
      <c r="W1662" s="66">
        <f t="shared" si="261"/>
        <v>0</v>
      </c>
    </row>
    <row r="1663" spans="1:23" ht="15">
      <c r="A1663" s="5" t="str">
        <f t="shared" si="262"/>
        <v/>
      </c>
      <c r="B1663" s="5" t="str">
        <f t="shared" si="263"/>
        <v/>
      </c>
      <c r="C1663" s="5">
        <v>41</v>
      </c>
      <c r="D1663" s="764"/>
      <c r="F1663" s="529"/>
      <c r="G1663" s="539">
        <f>IF('Form - Part 1'!$D$52="Yes",1,0)</f>
        <v>0</v>
      </c>
      <c r="H1663" s="527">
        <v>18</v>
      </c>
      <c r="I1663" s="561"/>
      <c r="J1663" s="562"/>
      <c r="K1663" s="567"/>
      <c r="L1663" s="564"/>
      <c r="M1663" s="563"/>
      <c r="N1663" s="568"/>
      <c r="O1663" s="570"/>
      <c r="P1663" s="671">
        <f t="shared" si="255"/>
        <v>0</v>
      </c>
      <c r="Q1663" s="63">
        <f t="shared" si="256"/>
        <v>0</v>
      </c>
      <c r="R1663" s="62">
        <f t="shared" si="257"/>
        <v>0</v>
      </c>
      <c r="S1663" s="66">
        <f t="shared" si="258"/>
        <v>0</v>
      </c>
      <c r="T1663" s="7">
        <f>($I1663='Team Results'!$L$4)+0</f>
        <v>0</v>
      </c>
      <c r="U1663" s="7">
        <f t="shared" si="259"/>
        <v>0</v>
      </c>
      <c r="V1663" s="7">
        <f t="shared" si="260"/>
        <v>0</v>
      </c>
      <c r="W1663" s="66">
        <f t="shared" si="261"/>
        <v>0</v>
      </c>
    </row>
    <row r="1664" spans="1:23" ht="15">
      <c r="A1664" s="5" t="str">
        <f t="shared" si="262"/>
        <v/>
      </c>
      <c r="B1664" s="5" t="str">
        <f t="shared" si="263"/>
        <v/>
      </c>
      <c r="C1664" s="5">
        <v>41</v>
      </c>
      <c r="D1664" s="764"/>
      <c r="F1664" s="529"/>
      <c r="G1664" s="539">
        <f>IF('Form - Part 1'!$D$52="Yes",1,0)</f>
        <v>0</v>
      </c>
      <c r="H1664" s="527">
        <v>19</v>
      </c>
      <c r="I1664" s="561"/>
      <c r="J1664" s="562"/>
      <c r="K1664" s="567"/>
      <c r="L1664" s="564"/>
      <c r="M1664" s="563"/>
      <c r="N1664" s="568"/>
      <c r="O1664" s="570"/>
      <c r="P1664" s="671">
        <f t="shared" si="255"/>
        <v>0</v>
      </c>
      <c r="Q1664" s="63">
        <f t="shared" si="256"/>
        <v>0</v>
      </c>
      <c r="R1664" s="62">
        <f t="shared" si="257"/>
        <v>0</v>
      </c>
      <c r="S1664" s="66">
        <f t="shared" si="258"/>
        <v>0</v>
      </c>
      <c r="T1664" s="7">
        <f>($I1664='Team Results'!$L$4)+0</f>
        <v>0</v>
      </c>
      <c r="U1664" s="7">
        <f t="shared" si="259"/>
        <v>0</v>
      </c>
      <c r="V1664" s="7">
        <f t="shared" si="260"/>
        <v>0</v>
      </c>
      <c r="W1664" s="66">
        <f t="shared" si="261"/>
        <v>0</v>
      </c>
    </row>
    <row r="1665" spans="1:23" ht="15">
      <c r="A1665" s="5" t="str">
        <f t="shared" si="262"/>
        <v/>
      </c>
      <c r="B1665" s="5" t="str">
        <f t="shared" si="263"/>
        <v/>
      </c>
      <c r="C1665" s="5">
        <v>41</v>
      </c>
      <c r="D1665" s="764"/>
      <c r="F1665" s="529"/>
      <c r="G1665" s="539">
        <f>IF('Form - Part 1'!$D$52="Yes",1,0)</f>
        <v>0</v>
      </c>
      <c r="H1665" s="527">
        <v>20</v>
      </c>
      <c r="I1665" s="561"/>
      <c r="J1665" s="562"/>
      <c r="K1665" s="567"/>
      <c r="L1665" s="564"/>
      <c r="M1665" s="563"/>
      <c r="N1665" s="568"/>
      <c r="O1665" s="570"/>
      <c r="P1665" s="671">
        <f t="shared" si="255"/>
        <v>0</v>
      </c>
      <c r="Q1665" s="63">
        <f t="shared" si="256"/>
        <v>0</v>
      </c>
      <c r="R1665" s="62">
        <f t="shared" si="257"/>
        <v>0</v>
      </c>
      <c r="S1665" s="66">
        <f t="shared" si="258"/>
        <v>0</v>
      </c>
      <c r="T1665" s="7">
        <f>($I1665='Team Results'!$L$4)+0</f>
        <v>0</v>
      </c>
      <c r="U1665" s="7">
        <f t="shared" si="259"/>
        <v>0</v>
      </c>
      <c r="V1665" s="7">
        <f t="shared" si="260"/>
        <v>0</v>
      </c>
      <c r="W1665" s="66">
        <f t="shared" si="261"/>
        <v>0</v>
      </c>
    </row>
    <row r="1666" spans="1:23" ht="15">
      <c r="A1666" s="5" t="str">
        <f t="shared" si="262"/>
        <v/>
      </c>
      <c r="B1666" s="5" t="str">
        <f t="shared" si="263"/>
        <v/>
      </c>
      <c r="C1666" s="5">
        <v>41</v>
      </c>
      <c r="D1666" s="764"/>
      <c r="F1666" s="529"/>
      <c r="G1666" s="539">
        <f>IF('Form - Part 1'!$D$52="Yes",1,0)</f>
        <v>0</v>
      </c>
      <c r="H1666" s="527">
        <v>21</v>
      </c>
      <c r="I1666" s="561"/>
      <c r="J1666" s="562"/>
      <c r="K1666" s="567"/>
      <c r="L1666" s="564"/>
      <c r="M1666" s="563"/>
      <c r="N1666" s="568"/>
      <c r="O1666" s="570"/>
      <c r="P1666" s="671">
        <f t="shared" si="255"/>
        <v>0</v>
      </c>
      <c r="Q1666" s="63">
        <f t="shared" si="256"/>
        <v>0</v>
      </c>
      <c r="R1666" s="62">
        <f t="shared" si="257"/>
        <v>0</v>
      </c>
      <c r="S1666" s="66">
        <f t="shared" si="258"/>
        <v>0</v>
      </c>
      <c r="T1666" s="7">
        <f>($I1666='Team Results'!$L$4)+0</f>
        <v>0</v>
      </c>
      <c r="U1666" s="7">
        <f t="shared" si="259"/>
        <v>0</v>
      </c>
      <c r="V1666" s="7">
        <f t="shared" si="260"/>
        <v>0</v>
      </c>
      <c r="W1666" s="66">
        <f t="shared" si="261"/>
        <v>0</v>
      </c>
    </row>
    <row r="1667" spans="1:23" ht="15">
      <c r="A1667" s="5" t="str">
        <f t="shared" si="262"/>
        <v/>
      </c>
      <c r="B1667" s="5" t="str">
        <f t="shared" si="263"/>
        <v/>
      </c>
      <c r="C1667" s="5">
        <v>41</v>
      </c>
      <c r="D1667" s="764"/>
      <c r="F1667" s="529"/>
      <c r="G1667" s="539">
        <f>IF('Form - Part 1'!$D$52="Yes",1,0)</f>
        <v>0</v>
      </c>
      <c r="H1667" s="527">
        <v>22</v>
      </c>
      <c r="I1667" s="561"/>
      <c r="J1667" s="562"/>
      <c r="K1667" s="567"/>
      <c r="L1667" s="564"/>
      <c r="M1667" s="563"/>
      <c r="N1667" s="568"/>
      <c r="O1667" s="570"/>
      <c r="P1667" s="671">
        <f t="shared" si="255"/>
        <v>0</v>
      </c>
      <c r="Q1667" s="63">
        <f t="shared" si="256"/>
        <v>0</v>
      </c>
      <c r="R1667" s="62">
        <f t="shared" si="257"/>
        <v>0</v>
      </c>
      <c r="S1667" s="66">
        <f t="shared" si="258"/>
        <v>0</v>
      </c>
      <c r="T1667" s="7">
        <f>($I1667='Team Results'!$L$4)+0</f>
        <v>0</v>
      </c>
      <c r="U1667" s="7">
        <f t="shared" si="259"/>
        <v>0</v>
      </c>
      <c r="V1667" s="7">
        <f t="shared" si="260"/>
        <v>0</v>
      </c>
      <c r="W1667" s="66">
        <f t="shared" si="261"/>
        <v>0</v>
      </c>
    </row>
    <row r="1668" spans="1:23" ht="15">
      <c r="A1668" s="5" t="str">
        <f t="shared" si="262"/>
        <v/>
      </c>
      <c r="B1668" s="5" t="str">
        <f t="shared" si="263"/>
        <v/>
      </c>
      <c r="C1668" s="5">
        <v>41</v>
      </c>
      <c r="D1668" s="764"/>
      <c r="F1668" s="529"/>
      <c r="G1668" s="539">
        <f>IF('Form - Part 1'!$D$52="Yes",1,0)</f>
        <v>0</v>
      </c>
      <c r="H1668" s="527">
        <v>23</v>
      </c>
      <c r="I1668" s="561"/>
      <c r="J1668" s="562"/>
      <c r="K1668" s="567"/>
      <c r="L1668" s="564"/>
      <c r="M1668" s="563"/>
      <c r="N1668" s="568"/>
      <c r="O1668" s="570"/>
      <c r="P1668" s="671">
        <f t="shared" si="255"/>
        <v>0</v>
      </c>
      <c r="Q1668" s="63">
        <f t="shared" si="256"/>
        <v>0</v>
      </c>
      <c r="R1668" s="62">
        <f t="shared" si="257"/>
        <v>0</v>
      </c>
      <c r="S1668" s="66">
        <f t="shared" si="258"/>
        <v>0</v>
      </c>
      <c r="T1668" s="7">
        <f>($I1668='Team Results'!$L$4)+0</f>
        <v>0</v>
      </c>
      <c r="U1668" s="7">
        <f t="shared" si="259"/>
        <v>0</v>
      </c>
      <c r="V1668" s="7">
        <f t="shared" si="260"/>
        <v>0</v>
      </c>
      <c r="W1668" s="66">
        <f t="shared" si="261"/>
        <v>0</v>
      </c>
    </row>
    <row r="1669" spans="1:23" ht="15">
      <c r="A1669" s="5" t="str">
        <f t="shared" si="262"/>
        <v/>
      </c>
      <c r="B1669" s="5" t="str">
        <f t="shared" si="263"/>
        <v/>
      </c>
      <c r="C1669" s="5">
        <v>41</v>
      </c>
      <c r="D1669" s="764"/>
      <c r="F1669" s="529"/>
      <c r="G1669" s="539">
        <f>IF('Form - Part 1'!$D$52="Yes",1,0)</f>
        <v>0</v>
      </c>
      <c r="H1669" s="527">
        <v>24</v>
      </c>
      <c r="I1669" s="561"/>
      <c r="J1669" s="562"/>
      <c r="K1669" s="567"/>
      <c r="L1669" s="564"/>
      <c r="M1669" s="563"/>
      <c r="N1669" s="568"/>
      <c r="O1669" s="570"/>
      <c r="P1669" s="671">
        <f t="shared" si="255"/>
        <v>0</v>
      </c>
      <c r="Q1669" s="63">
        <f t="shared" si="256"/>
        <v>0</v>
      </c>
      <c r="R1669" s="62">
        <f t="shared" si="257"/>
        <v>0</v>
      </c>
      <c r="S1669" s="66">
        <f t="shared" si="258"/>
        <v>0</v>
      </c>
      <c r="T1669" s="7">
        <f>($I1669='Team Results'!$L$4)+0</f>
        <v>0</v>
      </c>
      <c r="U1669" s="7">
        <f t="shared" si="259"/>
        <v>0</v>
      </c>
      <c r="V1669" s="7">
        <f t="shared" si="260"/>
        <v>0</v>
      </c>
      <c r="W1669" s="66">
        <f t="shared" si="261"/>
        <v>0</v>
      </c>
    </row>
    <row r="1670" spans="1:23" ht="15">
      <c r="A1670" s="5" t="str">
        <f t="shared" si="262"/>
        <v/>
      </c>
      <c r="B1670" s="5" t="str">
        <f t="shared" si="263"/>
        <v/>
      </c>
      <c r="C1670" s="5">
        <v>41</v>
      </c>
      <c r="D1670" s="764"/>
      <c r="F1670" s="529"/>
      <c r="G1670" s="539">
        <f>IF('Form - Part 1'!$D$52="Yes",1,0)</f>
        <v>0</v>
      </c>
      <c r="H1670" s="527">
        <v>25</v>
      </c>
      <c r="I1670" s="561"/>
      <c r="J1670" s="562"/>
      <c r="K1670" s="567"/>
      <c r="L1670" s="564"/>
      <c r="M1670" s="563"/>
      <c r="N1670" s="568"/>
      <c r="O1670" s="570"/>
      <c r="P1670" s="671">
        <f t="shared" si="255"/>
        <v>0</v>
      </c>
      <c r="Q1670" s="63">
        <f t="shared" si="256"/>
        <v>0</v>
      </c>
      <c r="R1670" s="62">
        <f t="shared" si="257"/>
        <v>0</v>
      </c>
      <c r="S1670" s="66">
        <f t="shared" si="258"/>
        <v>0</v>
      </c>
      <c r="T1670" s="7">
        <f>($I1670='Team Results'!$L$4)+0</f>
        <v>0</v>
      </c>
      <c r="U1670" s="7">
        <f t="shared" si="259"/>
        <v>0</v>
      </c>
      <c r="V1670" s="7">
        <f t="shared" si="260"/>
        <v>0</v>
      </c>
      <c r="W1670" s="66">
        <f t="shared" si="261"/>
        <v>0</v>
      </c>
    </row>
    <row r="1671" spans="1:23" ht="15">
      <c r="A1671" s="5" t="str">
        <f t="shared" si="262"/>
        <v/>
      </c>
      <c r="B1671" s="5" t="str">
        <f t="shared" si="263"/>
        <v/>
      </c>
      <c r="C1671" s="5">
        <v>41</v>
      </c>
      <c r="D1671" s="764"/>
      <c r="F1671" s="529"/>
      <c r="G1671" s="539">
        <f>IF('Form - Part 1'!$D$52="Yes",1,0)</f>
        <v>0</v>
      </c>
      <c r="H1671" s="527">
        <v>26</v>
      </c>
      <c r="I1671" s="561"/>
      <c r="J1671" s="562"/>
      <c r="K1671" s="563"/>
      <c r="L1671" s="564"/>
      <c r="M1671" s="563"/>
      <c r="N1671" s="565"/>
      <c r="O1671" s="570"/>
      <c r="P1671" s="671">
        <f t="shared" ref="P1671:P1734" si="264">COUNTA(J1671:N1671)</f>
        <v>0</v>
      </c>
      <c r="Q1671" s="63">
        <f t="shared" ref="Q1671:Q1734" si="265">COUNTIF(J1671:N1671,"Yes")</f>
        <v>0</v>
      </c>
      <c r="R1671" s="62">
        <f t="shared" ref="R1671:R1734" si="266">IF(Q1671 =5, 1,0)</f>
        <v>0</v>
      </c>
      <c r="S1671" s="66">
        <f t="shared" ref="S1671:S1734" si="267">IF(G1671+P1671&gt;1,1,0)</f>
        <v>0</v>
      </c>
      <c r="T1671" s="7">
        <f>($I1671='Team Results'!$L$4)+0</f>
        <v>0</v>
      </c>
      <c r="U1671" s="7">
        <f t="shared" ref="U1671:U1734" si="268">IF(T1671=1,Q1671,0)</f>
        <v>0</v>
      </c>
      <c r="V1671" s="7">
        <f t="shared" ref="V1671:V1734" si="269">IF(T1671=1,R1671,0)</f>
        <v>0</v>
      </c>
      <c r="W1671" s="66">
        <f t="shared" ref="W1671:W1734" si="270">IF(T1671=1,S1671,0)</f>
        <v>0</v>
      </c>
    </row>
    <row r="1672" spans="1:23" ht="15">
      <c r="A1672" s="5" t="str">
        <f t="shared" si="262"/>
        <v/>
      </c>
      <c r="B1672" s="5" t="str">
        <f t="shared" si="263"/>
        <v/>
      </c>
      <c r="C1672" s="5">
        <v>41</v>
      </c>
      <c r="D1672" s="764"/>
      <c r="F1672" s="529"/>
      <c r="G1672" s="539">
        <f>IF('Form - Part 1'!$D$52="Yes",1,0)</f>
        <v>0</v>
      </c>
      <c r="H1672" s="527">
        <v>27</v>
      </c>
      <c r="I1672" s="561"/>
      <c r="J1672" s="562"/>
      <c r="K1672" s="563"/>
      <c r="L1672" s="564"/>
      <c r="M1672" s="563"/>
      <c r="N1672" s="565"/>
      <c r="O1672" s="570"/>
      <c r="P1672" s="671">
        <f t="shared" si="264"/>
        <v>0</v>
      </c>
      <c r="Q1672" s="63">
        <f t="shared" si="265"/>
        <v>0</v>
      </c>
      <c r="R1672" s="62">
        <f t="shared" si="266"/>
        <v>0</v>
      </c>
      <c r="S1672" s="66">
        <f t="shared" si="267"/>
        <v>0</v>
      </c>
      <c r="T1672" s="7">
        <f>($I1672='Team Results'!$L$4)+0</f>
        <v>0</v>
      </c>
      <c r="U1672" s="7">
        <f t="shared" si="268"/>
        <v>0</v>
      </c>
      <c r="V1672" s="7">
        <f t="shared" si="269"/>
        <v>0</v>
      </c>
      <c r="W1672" s="66">
        <f t="shared" si="270"/>
        <v>0</v>
      </c>
    </row>
    <row r="1673" spans="1:23" ht="15">
      <c r="A1673" s="5" t="str">
        <f t="shared" si="262"/>
        <v/>
      </c>
      <c r="B1673" s="5" t="str">
        <f t="shared" si="263"/>
        <v/>
      </c>
      <c r="C1673" s="5">
        <v>41</v>
      </c>
      <c r="D1673" s="764"/>
      <c r="F1673" s="529"/>
      <c r="G1673" s="539">
        <f>IF('Form - Part 1'!$D$52="Yes",1,0)</f>
        <v>0</v>
      </c>
      <c r="H1673" s="527">
        <v>28</v>
      </c>
      <c r="I1673" s="561"/>
      <c r="J1673" s="562"/>
      <c r="K1673" s="563"/>
      <c r="L1673" s="564"/>
      <c r="M1673" s="563"/>
      <c r="N1673" s="565"/>
      <c r="O1673" s="570"/>
      <c r="P1673" s="671">
        <f t="shared" si="264"/>
        <v>0</v>
      </c>
      <c r="Q1673" s="63">
        <f t="shared" si="265"/>
        <v>0</v>
      </c>
      <c r="R1673" s="62">
        <f t="shared" si="266"/>
        <v>0</v>
      </c>
      <c r="S1673" s="66">
        <f t="shared" si="267"/>
        <v>0</v>
      </c>
      <c r="T1673" s="7">
        <f>($I1673='Team Results'!$L$4)+0</f>
        <v>0</v>
      </c>
      <c r="U1673" s="7">
        <f t="shared" si="268"/>
        <v>0</v>
      </c>
      <c r="V1673" s="7">
        <f t="shared" si="269"/>
        <v>0</v>
      </c>
      <c r="W1673" s="66">
        <f t="shared" si="270"/>
        <v>0</v>
      </c>
    </row>
    <row r="1674" spans="1:23" ht="15">
      <c r="A1674" s="5" t="str">
        <f t="shared" si="262"/>
        <v/>
      </c>
      <c r="B1674" s="5" t="str">
        <f t="shared" si="263"/>
        <v/>
      </c>
      <c r="C1674" s="5">
        <v>41</v>
      </c>
      <c r="D1674" s="764"/>
      <c r="F1674" s="529"/>
      <c r="G1674" s="539">
        <f>IF('Form - Part 1'!$D$52="Yes",1,0)</f>
        <v>0</v>
      </c>
      <c r="H1674" s="527">
        <v>29</v>
      </c>
      <c r="I1674" s="561"/>
      <c r="J1674" s="562"/>
      <c r="K1674" s="563"/>
      <c r="L1674" s="564"/>
      <c r="M1674" s="563"/>
      <c r="N1674" s="565"/>
      <c r="O1674" s="570"/>
      <c r="P1674" s="671">
        <f t="shared" si="264"/>
        <v>0</v>
      </c>
      <c r="Q1674" s="63">
        <f t="shared" si="265"/>
        <v>0</v>
      </c>
      <c r="R1674" s="62">
        <f t="shared" si="266"/>
        <v>0</v>
      </c>
      <c r="S1674" s="66">
        <f t="shared" si="267"/>
        <v>0</v>
      </c>
      <c r="T1674" s="7">
        <f>($I1674='Team Results'!$L$4)+0</f>
        <v>0</v>
      </c>
      <c r="U1674" s="7">
        <f t="shared" si="268"/>
        <v>0</v>
      </c>
      <c r="V1674" s="7">
        <f t="shared" si="269"/>
        <v>0</v>
      </c>
      <c r="W1674" s="66">
        <f t="shared" si="270"/>
        <v>0</v>
      </c>
    </row>
    <row r="1675" spans="1:23" ht="15">
      <c r="A1675" s="5" t="str">
        <f t="shared" si="262"/>
        <v/>
      </c>
      <c r="B1675" s="5" t="str">
        <f t="shared" si="263"/>
        <v/>
      </c>
      <c r="C1675" s="5">
        <v>41</v>
      </c>
      <c r="D1675" s="764"/>
      <c r="F1675" s="529"/>
      <c r="G1675" s="539">
        <f>IF('Form - Part 1'!$D$52="Yes",1,0)</f>
        <v>0</v>
      </c>
      <c r="H1675" s="527">
        <v>30</v>
      </c>
      <c r="I1675" s="561"/>
      <c r="J1675" s="562"/>
      <c r="K1675" s="567"/>
      <c r="L1675" s="564"/>
      <c r="M1675" s="563"/>
      <c r="N1675" s="568"/>
      <c r="O1675" s="570"/>
      <c r="P1675" s="671">
        <f t="shared" si="264"/>
        <v>0</v>
      </c>
      <c r="Q1675" s="63">
        <f t="shared" si="265"/>
        <v>0</v>
      </c>
      <c r="R1675" s="62">
        <f t="shared" si="266"/>
        <v>0</v>
      </c>
      <c r="S1675" s="66">
        <f t="shared" si="267"/>
        <v>0</v>
      </c>
      <c r="T1675" s="7">
        <f>($I1675='Team Results'!$L$4)+0</f>
        <v>0</v>
      </c>
      <c r="U1675" s="7">
        <f t="shared" si="268"/>
        <v>0</v>
      </c>
      <c r="V1675" s="7">
        <f t="shared" si="269"/>
        <v>0</v>
      </c>
      <c r="W1675" s="66">
        <f t="shared" si="270"/>
        <v>0</v>
      </c>
    </row>
    <row r="1676" spans="1:23" ht="15">
      <c r="A1676" s="5" t="str">
        <f t="shared" si="262"/>
        <v/>
      </c>
      <c r="B1676" s="5" t="str">
        <f t="shared" si="263"/>
        <v/>
      </c>
      <c r="C1676" s="5">
        <v>41</v>
      </c>
      <c r="D1676" s="764"/>
      <c r="F1676" s="529"/>
      <c r="G1676" s="539">
        <f>IF('Form - Part 1'!$D$52="Yes",1,0)</f>
        <v>0</v>
      </c>
      <c r="H1676" s="527">
        <v>31</v>
      </c>
      <c r="I1676" s="561"/>
      <c r="J1676" s="562"/>
      <c r="K1676" s="567"/>
      <c r="L1676" s="564"/>
      <c r="M1676" s="563"/>
      <c r="N1676" s="568"/>
      <c r="O1676" s="570"/>
      <c r="P1676" s="671">
        <f t="shared" si="264"/>
        <v>0</v>
      </c>
      <c r="Q1676" s="63">
        <f t="shared" si="265"/>
        <v>0</v>
      </c>
      <c r="R1676" s="62">
        <f t="shared" si="266"/>
        <v>0</v>
      </c>
      <c r="S1676" s="66">
        <f t="shared" si="267"/>
        <v>0</v>
      </c>
      <c r="T1676" s="7">
        <f>($I1676='Team Results'!$L$4)+0</f>
        <v>0</v>
      </c>
      <c r="U1676" s="7">
        <f t="shared" si="268"/>
        <v>0</v>
      </c>
      <c r="V1676" s="7">
        <f t="shared" si="269"/>
        <v>0</v>
      </c>
      <c r="W1676" s="66">
        <f t="shared" si="270"/>
        <v>0</v>
      </c>
    </row>
    <row r="1677" spans="1:23" ht="15">
      <c r="A1677" s="5" t="str">
        <f t="shared" si="262"/>
        <v/>
      </c>
      <c r="B1677" s="5" t="str">
        <f t="shared" si="263"/>
        <v/>
      </c>
      <c r="C1677" s="5">
        <v>41</v>
      </c>
      <c r="D1677" s="764"/>
      <c r="F1677" s="529"/>
      <c r="G1677" s="539">
        <f>IF('Form - Part 1'!$D$52="Yes",1,0)</f>
        <v>0</v>
      </c>
      <c r="H1677" s="527">
        <v>32</v>
      </c>
      <c r="I1677" s="561"/>
      <c r="J1677" s="562"/>
      <c r="K1677" s="567"/>
      <c r="L1677" s="564"/>
      <c r="M1677" s="563"/>
      <c r="N1677" s="568"/>
      <c r="O1677" s="570"/>
      <c r="P1677" s="671">
        <f t="shared" si="264"/>
        <v>0</v>
      </c>
      <c r="Q1677" s="63">
        <f t="shared" si="265"/>
        <v>0</v>
      </c>
      <c r="R1677" s="62">
        <f t="shared" si="266"/>
        <v>0</v>
      </c>
      <c r="S1677" s="66">
        <f t="shared" si="267"/>
        <v>0</v>
      </c>
      <c r="T1677" s="7">
        <f>($I1677='Team Results'!$L$4)+0</f>
        <v>0</v>
      </c>
      <c r="U1677" s="7">
        <f t="shared" si="268"/>
        <v>0</v>
      </c>
      <c r="V1677" s="7">
        <f t="shared" si="269"/>
        <v>0</v>
      </c>
      <c r="W1677" s="66">
        <f t="shared" si="270"/>
        <v>0</v>
      </c>
    </row>
    <row r="1678" spans="1:23" ht="15">
      <c r="A1678" s="5" t="str">
        <f t="shared" si="262"/>
        <v/>
      </c>
      <c r="B1678" s="5" t="str">
        <f t="shared" si="263"/>
        <v/>
      </c>
      <c r="C1678" s="5">
        <v>41</v>
      </c>
      <c r="D1678" s="764"/>
      <c r="F1678" s="529"/>
      <c r="G1678" s="539">
        <f>IF('Form - Part 1'!$D$52="Yes",1,0)</f>
        <v>0</v>
      </c>
      <c r="H1678" s="527">
        <v>33</v>
      </c>
      <c r="I1678" s="561"/>
      <c r="J1678" s="562"/>
      <c r="K1678" s="567"/>
      <c r="L1678" s="564"/>
      <c r="M1678" s="563"/>
      <c r="N1678" s="568"/>
      <c r="O1678" s="570"/>
      <c r="P1678" s="671">
        <f t="shared" si="264"/>
        <v>0</v>
      </c>
      <c r="Q1678" s="63">
        <f t="shared" si="265"/>
        <v>0</v>
      </c>
      <c r="R1678" s="62">
        <f t="shared" si="266"/>
        <v>0</v>
      </c>
      <c r="S1678" s="66">
        <f t="shared" si="267"/>
        <v>0</v>
      </c>
      <c r="T1678" s="7">
        <f>($I1678='Team Results'!$L$4)+0</f>
        <v>0</v>
      </c>
      <c r="U1678" s="7">
        <f t="shared" si="268"/>
        <v>0</v>
      </c>
      <c r="V1678" s="7">
        <f t="shared" si="269"/>
        <v>0</v>
      </c>
      <c r="W1678" s="66">
        <f t="shared" si="270"/>
        <v>0</v>
      </c>
    </row>
    <row r="1679" spans="1:23" ht="15">
      <c r="A1679" s="5" t="str">
        <f t="shared" si="262"/>
        <v/>
      </c>
      <c r="B1679" s="5" t="str">
        <f t="shared" si="263"/>
        <v/>
      </c>
      <c r="C1679" s="5">
        <v>41</v>
      </c>
      <c r="D1679" s="764"/>
      <c r="F1679" s="529"/>
      <c r="G1679" s="539">
        <f>IF('Form - Part 1'!$D$52="Yes",1,0)</f>
        <v>0</v>
      </c>
      <c r="H1679" s="527">
        <v>34</v>
      </c>
      <c r="I1679" s="561"/>
      <c r="J1679" s="562"/>
      <c r="K1679" s="567"/>
      <c r="L1679" s="564"/>
      <c r="M1679" s="563"/>
      <c r="N1679" s="568"/>
      <c r="O1679" s="570"/>
      <c r="P1679" s="671">
        <f t="shared" si="264"/>
        <v>0</v>
      </c>
      <c r="Q1679" s="63">
        <f t="shared" si="265"/>
        <v>0</v>
      </c>
      <c r="R1679" s="62">
        <f t="shared" si="266"/>
        <v>0</v>
      </c>
      <c r="S1679" s="66">
        <f t="shared" si="267"/>
        <v>0</v>
      </c>
      <c r="T1679" s="7">
        <f>($I1679='Team Results'!$L$4)+0</f>
        <v>0</v>
      </c>
      <c r="U1679" s="7">
        <f t="shared" si="268"/>
        <v>0</v>
      </c>
      <c r="V1679" s="7">
        <f t="shared" si="269"/>
        <v>0</v>
      </c>
      <c r="W1679" s="66">
        <f t="shared" si="270"/>
        <v>0</v>
      </c>
    </row>
    <row r="1680" spans="1:23" ht="15">
      <c r="A1680" s="5" t="str">
        <f t="shared" si="262"/>
        <v/>
      </c>
      <c r="B1680" s="5" t="str">
        <f t="shared" si="263"/>
        <v/>
      </c>
      <c r="C1680" s="5">
        <v>41</v>
      </c>
      <c r="D1680" s="764"/>
      <c r="F1680" s="529"/>
      <c r="G1680" s="539">
        <f>IF('Form - Part 1'!$D$52="Yes",1,0)</f>
        <v>0</v>
      </c>
      <c r="H1680" s="527">
        <v>35</v>
      </c>
      <c r="I1680" s="561"/>
      <c r="J1680" s="562"/>
      <c r="K1680" s="567"/>
      <c r="L1680" s="564"/>
      <c r="M1680" s="563"/>
      <c r="N1680" s="568"/>
      <c r="O1680" s="570"/>
      <c r="P1680" s="671">
        <f t="shared" si="264"/>
        <v>0</v>
      </c>
      <c r="Q1680" s="63">
        <f t="shared" si="265"/>
        <v>0</v>
      </c>
      <c r="R1680" s="62">
        <f t="shared" si="266"/>
        <v>0</v>
      </c>
      <c r="S1680" s="66">
        <f t="shared" si="267"/>
        <v>0</v>
      </c>
      <c r="T1680" s="7">
        <f>($I1680='Team Results'!$L$4)+0</f>
        <v>0</v>
      </c>
      <c r="U1680" s="7">
        <f t="shared" si="268"/>
        <v>0</v>
      </c>
      <c r="V1680" s="7">
        <f t="shared" si="269"/>
        <v>0</v>
      </c>
      <c r="W1680" s="66">
        <f t="shared" si="270"/>
        <v>0</v>
      </c>
    </row>
    <row r="1681" spans="1:52" ht="15">
      <c r="A1681" s="5" t="str">
        <f t="shared" si="262"/>
        <v/>
      </c>
      <c r="B1681" s="5" t="str">
        <f t="shared" si="263"/>
        <v/>
      </c>
      <c r="C1681" s="5">
        <v>41</v>
      </c>
      <c r="D1681" s="764"/>
      <c r="F1681" s="529"/>
      <c r="G1681" s="539">
        <f>IF('Form - Part 1'!$D$52="Yes",1,0)</f>
        <v>0</v>
      </c>
      <c r="H1681" s="527">
        <v>36</v>
      </c>
      <c r="I1681" s="561"/>
      <c r="J1681" s="562"/>
      <c r="K1681" s="567"/>
      <c r="L1681" s="564"/>
      <c r="M1681" s="563"/>
      <c r="N1681" s="568"/>
      <c r="O1681" s="570"/>
      <c r="P1681" s="671">
        <f t="shared" si="264"/>
        <v>0</v>
      </c>
      <c r="Q1681" s="63">
        <f t="shared" si="265"/>
        <v>0</v>
      </c>
      <c r="R1681" s="62">
        <f t="shared" si="266"/>
        <v>0</v>
      </c>
      <c r="S1681" s="66">
        <f t="shared" si="267"/>
        <v>0</v>
      </c>
      <c r="T1681" s="7">
        <f>($I1681='Team Results'!$L$4)+0</f>
        <v>0</v>
      </c>
      <c r="U1681" s="7">
        <f t="shared" si="268"/>
        <v>0</v>
      </c>
      <c r="V1681" s="7">
        <f t="shared" si="269"/>
        <v>0</v>
      </c>
      <c r="W1681" s="66">
        <f t="shared" si="270"/>
        <v>0</v>
      </c>
    </row>
    <row r="1682" spans="1:52" ht="15">
      <c r="A1682" s="5" t="str">
        <f t="shared" si="262"/>
        <v/>
      </c>
      <c r="B1682" s="5" t="str">
        <f t="shared" si="263"/>
        <v/>
      </c>
      <c r="C1682" s="5">
        <v>41</v>
      </c>
      <c r="D1682" s="764"/>
      <c r="F1682" s="529"/>
      <c r="G1682" s="539">
        <f>IF('Form - Part 1'!$D$52="Yes",1,0)</f>
        <v>0</v>
      </c>
      <c r="H1682" s="527">
        <v>37</v>
      </c>
      <c r="I1682" s="561"/>
      <c r="J1682" s="562"/>
      <c r="K1682" s="567"/>
      <c r="L1682" s="564"/>
      <c r="M1682" s="563"/>
      <c r="N1682" s="568"/>
      <c r="O1682" s="570"/>
      <c r="P1682" s="671">
        <f t="shared" si="264"/>
        <v>0</v>
      </c>
      <c r="Q1682" s="63">
        <f t="shared" si="265"/>
        <v>0</v>
      </c>
      <c r="R1682" s="62">
        <f t="shared" si="266"/>
        <v>0</v>
      </c>
      <c r="S1682" s="66">
        <f t="shared" si="267"/>
        <v>0</v>
      </c>
      <c r="T1682" s="7">
        <f>($I1682='Team Results'!$L$4)+0</f>
        <v>0</v>
      </c>
      <c r="U1682" s="7">
        <f t="shared" si="268"/>
        <v>0</v>
      </c>
      <c r="V1682" s="7">
        <f t="shared" si="269"/>
        <v>0</v>
      </c>
      <c r="W1682" s="66">
        <f t="shared" si="270"/>
        <v>0</v>
      </c>
    </row>
    <row r="1683" spans="1:52" ht="15">
      <c r="A1683" s="5" t="str">
        <f t="shared" si="262"/>
        <v/>
      </c>
      <c r="B1683" s="5" t="str">
        <f t="shared" si="263"/>
        <v/>
      </c>
      <c r="C1683" s="5">
        <v>41</v>
      </c>
      <c r="D1683" s="764"/>
      <c r="F1683" s="529"/>
      <c r="G1683" s="539">
        <f>IF('Form - Part 1'!$D$52="Yes",1,0)</f>
        <v>0</v>
      </c>
      <c r="H1683" s="527">
        <v>38</v>
      </c>
      <c r="I1683" s="561"/>
      <c r="J1683" s="562"/>
      <c r="K1683" s="567"/>
      <c r="L1683" s="564"/>
      <c r="M1683" s="563"/>
      <c r="N1683" s="568"/>
      <c r="O1683" s="570"/>
      <c r="P1683" s="671">
        <f t="shared" si="264"/>
        <v>0</v>
      </c>
      <c r="Q1683" s="63">
        <f t="shared" si="265"/>
        <v>0</v>
      </c>
      <c r="R1683" s="62">
        <f t="shared" si="266"/>
        <v>0</v>
      </c>
      <c r="S1683" s="66">
        <f t="shared" si="267"/>
        <v>0</v>
      </c>
      <c r="T1683" s="7">
        <f>($I1683='Team Results'!$L$4)+0</f>
        <v>0</v>
      </c>
      <c r="U1683" s="7">
        <f t="shared" si="268"/>
        <v>0</v>
      </c>
      <c r="V1683" s="7">
        <f t="shared" si="269"/>
        <v>0</v>
      </c>
      <c r="W1683" s="66">
        <f t="shared" si="270"/>
        <v>0</v>
      </c>
    </row>
    <row r="1684" spans="1:52" ht="15">
      <c r="A1684" s="5" t="str">
        <f t="shared" si="262"/>
        <v/>
      </c>
      <c r="B1684" s="5" t="str">
        <f t="shared" si="263"/>
        <v/>
      </c>
      <c r="C1684" s="5">
        <v>41</v>
      </c>
      <c r="D1684" s="764"/>
      <c r="F1684" s="529"/>
      <c r="G1684" s="539">
        <f>IF('Form - Part 1'!$D$52="Yes",1,0)</f>
        <v>0</v>
      </c>
      <c r="H1684" s="527">
        <v>39</v>
      </c>
      <c r="I1684" s="561"/>
      <c r="J1684" s="562"/>
      <c r="K1684" s="563"/>
      <c r="L1684" s="564"/>
      <c r="M1684" s="563"/>
      <c r="N1684" s="565"/>
      <c r="O1684" s="570"/>
      <c r="P1684" s="671">
        <f t="shared" si="264"/>
        <v>0</v>
      </c>
      <c r="Q1684" s="63">
        <f t="shared" si="265"/>
        <v>0</v>
      </c>
      <c r="R1684" s="62">
        <f t="shared" si="266"/>
        <v>0</v>
      </c>
      <c r="S1684" s="66">
        <f t="shared" si="267"/>
        <v>0</v>
      </c>
      <c r="T1684" s="7">
        <f>($I1684='Team Results'!$L$4)+0</f>
        <v>0</v>
      </c>
      <c r="U1684" s="7">
        <f t="shared" si="268"/>
        <v>0</v>
      </c>
      <c r="V1684" s="7">
        <f t="shared" si="269"/>
        <v>0</v>
      </c>
      <c r="W1684" s="66">
        <f t="shared" si="270"/>
        <v>0</v>
      </c>
    </row>
    <row r="1685" spans="1:52" s="5" customFormat="1" ht="15">
      <c r="A1685" s="5" t="str">
        <f t="shared" si="262"/>
        <v/>
      </c>
      <c r="B1685" s="5" t="str">
        <f t="shared" si="263"/>
        <v/>
      </c>
      <c r="C1685" s="5">
        <v>41</v>
      </c>
      <c r="D1685" s="765"/>
      <c r="E1685" s="536"/>
      <c r="F1685" s="529"/>
      <c r="G1685" s="539">
        <f>IF('Form - Part 1'!$D$52="Yes",1,0)</f>
        <v>0</v>
      </c>
      <c r="H1685" s="537">
        <v>40</v>
      </c>
      <c r="I1685" s="579"/>
      <c r="J1685" s="580"/>
      <c r="K1685" s="583"/>
      <c r="L1685" s="582"/>
      <c r="M1685" s="583"/>
      <c r="N1685" s="584"/>
      <c r="O1685" s="585"/>
      <c r="P1685" s="671">
        <f t="shared" si="264"/>
        <v>0</v>
      </c>
      <c r="Q1685" s="63">
        <f t="shared" si="265"/>
        <v>0</v>
      </c>
      <c r="R1685" s="62">
        <f t="shared" si="266"/>
        <v>0</v>
      </c>
      <c r="S1685" s="66">
        <f t="shared" si="267"/>
        <v>0</v>
      </c>
      <c r="T1685" s="7">
        <f>($I1685='Team Results'!$L$4)+0</f>
        <v>0</v>
      </c>
      <c r="U1685" s="7">
        <f t="shared" si="268"/>
        <v>0</v>
      </c>
      <c r="V1685" s="7">
        <f t="shared" si="269"/>
        <v>0</v>
      </c>
      <c r="W1685" s="66">
        <f t="shared" si="270"/>
        <v>0</v>
      </c>
      <c r="X1685" s="62"/>
      <c r="Y1685" s="62"/>
      <c r="Z1685" s="62"/>
      <c r="AA1685" s="62"/>
      <c r="AB1685" s="62"/>
      <c r="AC1685" s="62"/>
      <c r="AD1685" s="62"/>
      <c r="AE1685" s="62"/>
      <c r="AF1685" s="62"/>
      <c r="AG1685" s="62"/>
      <c r="AH1685" s="62"/>
      <c r="AI1685" s="62"/>
      <c r="AJ1685" s="62"/>
      <c r="AK1685" s="62"/>
      <c r="AL1685" s="62"/>
      <c r="AM1685" s="62"/>
      <c r="AN1685" s="62"/>
      <c r="AO1685" s="62"/>
      <c r="AP1685" s="62"/>
      <c r="AQ1685" s="62"/>
      <c r="AR1685" s="62"/>
      <c r="AS1685" s="62"/>
      <c r="AT1685" s="62"/>
      <c r="AU1685" s="62"/>
      <c r="AV1685" s="62"/>
      <c r="AW1685" s="62"/>
      <c r="AX1685" s="62"/>
      <c r="AY1685" s="62"/>
      <c r="AZ1685" s="62"/>
    </row>
    <row r="1686" spans="1:52" s="241" customFormat="1">
      <c r="D1686" s="298"/>
      <c r="E1686" s="299"/>
      <c r="F1686" s="300"/>
      <c r="G1686" s="300"/>
      <c r="I1686" s="242"/>
      <c r="J1686" s="242"/>
      <c r="K1686" s="242"/>
      <c r="L1686" s="242"/>
      <c r="M1686" s="242"/>
      <c r="N1686" s="242"/>
      <c r="O1686" s="243"/>
      <c r="P1686" s="671">
        <f t="shared" si="264"/>
        <v>0</v>
      </c>
      <c r="Q1686" s="63">
        <f t="shared" si="265"/>
        <v>0</v>
      </c>
      <c r="R1686" s="62">
        <f t="shared" si="266"/>
        <v>0</v>
      </c>
      <c r="S1686" s="66">
        <f t="shared" si="267"/>
        <v>0</v>
      </c>
      <c r="T1686" s="7">
        <f>($I1686='Team Results'!$L$4)+0</f>
        <v>0</v>
      </c>
      <c r="U1686" s="7">
        <f t="shared" si="268"/>
        <v>0</v>
      </c>
      <c r="V1686" s="7">
        <f t="shared" si="269"/>
        <v>0</v>
      </c>
      <c r="W1686" s="66">
        <f t="shared" si="270"/>
        <v>0</v>
      </c>
    </row>
    <row r="1687" spans="1:52" ht="15">
      <c r="A1687" s="5" t="str">
        <f>IF(ISERROR(MONTH($E$1687)),"",MONTH($E$1687))</f>
        <v/>
      </c>
      <c r="B1687" s="5" t="str">
        <f>IF(ISERROR(WEEKNUM($E$1687)),"",WEEKNUM($E$1687))</f>
        <v/>
      </c>
      <c r="C1687" s="5">
        <v>42</v>
      </c>
      <c r="D1687" s="763">
        <v>42</v>
      </c>
      <c r="E1687" s="538" t="str">
        <f>IF(ISBLANK('Form - Part 1'!B53),"",'Form - Part 1'!B53)</f>
        <v/>
      </c>
      <c r="F1687" s="539" t="str">
        <f>IF(ISBLANK('Form - Part 1'!C53),"0",'Form - Part 1'!C53)</f>
        <v>0</v>
      </c>
      <c r="G1687" s="539">
        <f>IF('Form - Part 1'!$D$53="Yes",1,0)</f>
        <v>0</v>
      </c>
      <c r="H1687" s="527">
        <v>1</v>
      </c>
      <c r="I1687" s="561"/>
      <c r="J1687" s="562"/>
      <c r="K1687" s="563"/>
      <c r="L1687" s="564"/>
      <c r="M1687" s="563"/>
      <c r="N1687" s="565"/>
      <c r="O1687" s="570"/>
      <c r="P1687" s="671">
        <f t="shared" si="264"/>
        <v>0</v>
      </c>
      <c r="Q1687" s="63">
        <f t="shared" si="265"/>
        <v>0</v>
      </c>
      <c r="R1687" s="62">
        <f t="shared" si="266"/>
        <v>0</v>
      </c>
      <c r="S1687" s="66">
        <f t="shared" si="267"/>
        <v>0</v>
      </c>
      <c r="T1687" s="7">
        <f>($I1687='Team Results'!$L$4)+0</f>
        <v>0</v>
      </c>
      <c r="U1687" s="7">
        <f t="shared" si="268"/>
        <v>0</v>
      </c>
      <c r="V1687" s="7">
        <f t="shared" si="269"/>
        <v>0</v>
      </c>
      <c r="W1687" s="66">
        <f t="shared" si="270"/>
        <v>0</v>
      </c>
    </row>
    <row r="1688" spans="1:52" ht="15">
      <c r="A1688" s="5" t="str">
        <f t="shared" ref="A1688:A1726" si="271">IF(ISERROR(MONTH($E$1687)),"",MONTH($E$1687))</f>
        <v/>
      </c>
      <c r="B1688" s="5" t="str">
        <f t="shared" ref="B1688:B1726" si="272">IF(ISERROR(WEEKNUM($E$1687)),"",WEEKNUM($E$1687))</f>
        <v/>
      </c>
      <c r="C1688" s="5">
        <v>42</v>
      </c>
      <c r="D1688" s="764"/>
      <c r="F1688" s="529"/>
      <c r="G1688" s="539">
        <f>IF('Form - Part 1'!$D$53="Yes",1,0)</f>
        <v>0</v>
      </c>
      <c r="H1688" s="527">
        <v>2</v>
      </c>
      <c r="I1688" s="561"/>
      <c r="J1688" s="562"/>
      <c r="K1688" s="567"/>
      <c r="L1688" s="564"/>
      <c r="M1688" s="563"/>
      <c r="N1688" s="568"/>
      <c r="O1688" s="570"/>
      <c r="P1688" s="671">
        <f t="shared" si="264"/>
        <v>0</v>
      </c>
      <c r="Q1688" s="63">
        <f t="shared" si="265"/>
        <v>0</v>
      </c>
      <c r="R1688" s="62">
        <f t="shared" si="266"/>
        <v>0</v>
      </c>
      <c r="S1688" s="66">
        <f t="shared" si="267"/>
        <v>0</v>
      </c>
      <c r="T1688" s="7">
        <f>($I1688='Team Results'!$L$4)+0</f>
        <v>0</v>
      </c>
      <c r="U1688" s="7">
        <f t="shared" si="268"/>
        <v>0</v>
      </c>
      <c r="V1688" s="7">
        <f t="shared" si="269"/>
        <v>0</v>
      </c>
      <c r="W1688" s="66">
        <f t="shared" si="270"/>
        <v>0</v>
      </c>
    </row>
    <row r="1689" spans="1:52" ht="15">
      <c r="A1689" s="5" t="str">
        <f t="shared" si="271"/>
        <v/>
      </c>
      <c r="B1689" s="5" t="str">
        <f t="shared" si="272"/>
        <v/>
      </c>
      <c r="C1689" s="5">
        <v>42</v>
      </c>
      <c r="D1689" s="764"/>
      <c r="F1689" s="529"/>
      <c r="G1689" s="539">
        <f>IF('Form - Part 1'!$D$53="Yes",1,0)</f>
        <v>0</v>
      </c>
      <c r="H1689" s="527">
        <v>3</v>
      </c>
      <c r="I1689" s="561"/>
      <c r="J1689" s="562"/>
      <c r="K1689" s="567"/>
      <c r="L1689" s="564"/>
      <c r="M1689" s="563"/>
      <c r="N1689" s="568"/>
      <c r="O1689" s="570"/>
      <c r="P1689" s="671">
        <f t="shared" si="264"/>
        <v>0</v>
      </c>
      <c r="Q1689" s="63">
        <f t="shared" si="265"/>
        <v>0</v>
      </c>
      <c r="R1689" s="62">
        <f t="shared" si="266"/>
        <v>0</v>
      </c>
      <c r="S1689" s="66">
        <f t="shared" si="267"/>
        <v>0</v>
      </c>
      <c r="T1689" s="7">
        <f>($I1689='Team Results'!$L$4)+0</f>
        <v>0</v>
      </c>
      <c r="U1689" s="7">
        <f t="shared" si="268"/>
        <v>0</v>
      </c>
      <c r="V1689" s="7">
        <f t="shared" si="269"/>
        <v>0</v>
      </c>
      <c r="W1689" s="66">
        <f t="shared" si="270"/>
        <v>0</v>
      </c>
    </row>
    <row r="1690" spans="1:52" ht="15">
      <c r="A1690" s="5" t="str">
        <f t="shared" si="271"/>
        <v/>
      </c>
      <c r="B1690" s="5" t="str">
        <f t="shared" si="272"/>
        <v/>
      </c>
      <c r="C1690" s="5">
        <v>42</v>
      </c>
      <c r="D1690" s="764"/>
      <c r="F1690" s="529"/>
      <c r="G1690" s="539">
        <f>IF('Form - Part 1'!$D$53="Yes",1,0)</f>
        <v>0</v>
      </c>
      <c r="H1690" s="527">
        <v>4</v>
      </c>
      <c r="I1690" s="561"/>
      <c r="J1690" s="562"/>
      <c r="K1690" s="563"/>
      <c r="L1690" s="564"/>
      <c r="M1690" s="563"/>
      <c r="N1690" s="565"/>
      <c r="O1690" s="570"/>
      <c r="P1690" s="671">
        <f t="shared" si="264"/>
        <v>0</v>
      </c>
      <c r="Q1690" s="63">
        <f t="shared" si="265"/>
        <v>0</v>
      </c>
      <c r="R1690" s="62">
        <f t="shared" si="266"/>
        <v>0</v>
      </c>
      <c r="S1690" s="66">
        <f t="shared" si="267"/>
        <v>0</v>
      </c>
      <c r="T1690" s="7">
        <f>($I1690='Team Results'!$L$4)+0</f>
        <v>0</v>
      </c>
      <c r="U1690" s="7">
        <f t="shared" si="268"/>
        <v>0</v>
      </c>
      <c r="V1690" s="7">
        <f t="shared" si="269"/>
        <v>0</v>
      </c>
      <c r="W1690" s="66">
        <f t="shared" si="270"/>
        <v>0</v>
      </c>
    </row>
    <row r="1691" spans="1:52" ht="15">
      <c r="A1691" s="5" t="str">
        <f t="shared" si="271"/>
        <v/>
      </c>
      <c r="B1691" s="5" t="str">
        <f t="shared" si="272"/>
        <v/>
      </c>
      <c r="C1691" s="5">
        <v>42</v>
      </c>
      <c r="D1691" s="764"/>
      <c r="F1691" s="529"/>
      <c r="G1691" s="539">
        <f>IF('Form - Part 1'!$D$53="Yes",1,0)</f>
        <v>0</v>
      </c>
      <c r="H1691" s="527">
        <v>5</v>
      </c>
      <c r="I1691" s="561"/>
      <c r="J1691" s="562"/>
      <c r="K1691" s="563"/>
      <c r="L1691" s="564"/>
      <c r="M1691" s="563"/>
      <c r="N1691" s="565"/>
      <c r="O1691" s="570"/>
      <c r="P1691" s="671">
        <f t="shared" si="264"/>
        <v>0</v>
      </c>
      <c r="Q1691" s="63">
        <f t="shared" si="265"/>
        <v>0</v>
      </c>
      <c r="R1691" s="62">
        <f t="shared" si="266"/>
        <v>0</v>
      </c>
      <c r="S1691" s="66">
        <f t="shared" si="267"/>
        <v>0</v>
      </c>
      <c r="T1691" s="7">
        <f>($I1691='Team Results'!$L$4)+0</f>
        <v>0</v>
      </c>
      <c r="U1691" s="7">
        <f t="shared" si="268"/>
        <v>0</v>
      </c>
      <c r="V1691" s="7">
        <f t="shared" si="269"/>
        <v>0</v>
      </c>
      <c r="W1691" s="66">
        <f t="shared" si="270"/>
        <v>0</v>
      </c>
    </row>
    <row r="1692" spans="1:52" ht="15">
      <c r="A1692" s="5" t="str">
        <f t="shared" si="271"/>
        <v/>
      </c>
      <c r="B1692" s="5" t="str">
        <f t="shared" si="272"/>
        <v/>
      </c>
      <c r="C1692" s="5">
        <v>42</v>
      </c>
      <c r="D1692" s="764"/>
      <c r="F1692" s="529"/>
      <c r="G1692" s="539">
        <f>IF('Form - Part 1'!$D$53="Yes",1,0)</f>
        <v>0</v>
      </c>
      <c r="H1692" s="527">
        <v>6</v>
      </c>
      <c r="I1692" s="561"/>
      <c r="J1692" s="562"/>
      <c r="K1692" s="563"/>
      <c r="L1692" s="564"/>
      <c r="M1692" s="563"/>
      <c r="N1692" s="565"/>
      <c r="O1692" s="570"/>
      <c r="P1692" s="671">
        <f t="shared" si="264"/>
        <v>0</v>
      </c>
      <c r="Q1692" s="63">
        <f t="shared" si="265"/>
        <v>0</v>
      </c>
      <c r="R1692" s="62">
        <f t="shared" si="266"/>
        <v>0</v>
      </c>
      <c r="S1692" s="66">
        <f t="shared" si="267"/>
        <v>0</v>
      </c>
      <c r="T1692" s="7">
        <f>($I1692='Team Results'!$L$4)+0</f>
        <v>0</v>
      </c>
      <c r="U1692" s="7">
        <f t="shared" si="268"/>
        <v>0</v>
      </c>
      <c r="V1692" s="7">
        <f t="shared" si="269"/>
        <v>0</v>
      </c>
      <c r="W1692" s="66">
        <f t="shared" si="270"/>
        <v>0</v>
      </c>
    </row>
    <row r="1693" spans="1:52" ht="15">
      <c r="A1693" s="5" t="str">
        <f t="shared" si="271"/>
        <v/>
      </c>
      <c r="B1693" s="5" t="str">
        <f t="shared" si="272"/>
        <v/>
      </c>
      <c r="C1693" s="5">
        <v>42</v>
      </c>
      <c r="D1693" s="764"/>
      <c r="F1693" s="529"/>
      <c r="G1693" s="539">
        <f>IF('Form - Part 1'!$D$53="Yes",1,0)</f>
        <v>0</v>
      </c>
      <c r="H1693" s="527">
        <v>7</v>
      </c>
      <c r="I1693" s="561"/>
      <c r="J1693" s="562"/>
      <c r="K1693" s="567"/>
      <c r="L1693" s="564"/>
      <c r="M1693" s="563"/>
      <c r="N1693" s="568"/>
      <c r="O1693" s="570"/>
      <c r="P1693" s="671">
        <f t="shared" si="264"/>
        <v>0</v>
      </c>
      <c r="Q1693" s="63">
        <f t="shared" si="265"/>
        <v>0</v>
      </c>
      <c r="R1693" s="62">
        <f t="shared" si="266"/>
        <v>0</v>
      </c>
      <c r="S1693" s="66">
        <f t="shared" si="267"/>
        <v>0</v>
      </c>
      <c r="T1693" s="7">
        <f>($I1693='Team Results'!$L$4)+0</f>
        <v>0</v>
      </c>
      <c r="U1693" s="7">
        <f t="shared" si="268"/>
        <v>0</v>
      </c>
      <c r="V1693" s="7">
        <f t="shared" si="269"/>
        <v>0</v>
      </c>
      <c r="W1693" s="66">
        <f t="shared" si="270"/>
        <v>0</v>
      </c>
    </row>
    <row r="1694" spans="1:52" ht="15">
      <c r="A1694" s="5" t="str">
        <f t="shared" si="271"/>
        <v/>
      </c>
      <c r="B1694" s="5" t="str">
        <f t="shared" si="272"/>
        <v/>
      </c>
      <c r="C1694" s="5">
        <v>42</v>
      </c>
      <c r="D1694" s="764"/>
      <c r="F1694" s="529"/>
      <c r="G1694" s="539">
        <f>IF('Form - Part 1'!$D$53="Yes",1,0)</f>
        <v>0</v>
      </c>
      <c r="H1694" s="527">
        <v>8</v>
      </c>
      <c r="I1694" s="561"/>
      <c r="J1694" s="562"/>
      <c r="K1694" s="567"/>
      <c r="L1694" s="564"/>
      <c r="M1694" s="563"/>
      <c r="N1694" s="568"/>
      <c r="O1694" s="570"/>
      <c r="P1694" s="671">
        <f t="shared" si="264"/>
        <v>0</v>
      </c>
      <c r="Q1694" s="63">
        <f t="shared" si="265"/>
        <v>0</v>
      </c>
      <c r="R1694" s="62">
        <f t="shared" si="266"/>
        <v>0</v>
      </c>
      <c r="S1694" s="66">
        <f t="shared" si="267"/>
        <v>0</v>
      </c>
      <c r="T1694" s="7">
        <f>($I1694='Team Results'!$L$4)+0</f>
        <v>0</v>
      </c>
      <c r="U1694" s="7">
        <f t="shared" si="268"/>
        <v>0</v>
      </c>
      <c r="V1694" s="7">
        <f t="shared" si="269"/>
        <v>0</v>
      </c>
      <c r="W1694" s="66">
        <f t="shared" si="270"/>
        <v>0</v>
      </c>
    </row>
    <row r="1695" spans="1:52" ht="15">
      <c r="A1695" s="5" t="str">
        <f t="shared" si="271"/>
        <v/>
      </c>
      <c r="B1695" s="5" t="str">
        <f t="shared" si="272"/>
        <v/>
      </c>
      <c r="C1695" s="5">
        <v>42</v>
      </c>
      <c r="D1695" s="764"/>
      <c r="F1695" s="529"/>
      <c r="G1695" s="539">
        <f>IF('Form - Part 1'!$D$53="Yes",1,0)</f>
        <v>0</v>
      </c>
      <c r="H1695" s="527">
        <v>9</v>
      </c>
      <c r="I1695" s="561"/>
      <c r="J1695" s="562"/>
      <c r="K1695" s="563"/>
      <c r="L1695" s="564"/>
      <c r="M1695" s="563"/>
      <c r="N1695" s="565"/>
      <c r="O1695" s="570"/>
      <c r="P1695" s="671">
        <f t="shared" si="264"/>
        <v>0</v>
      </c>
      <c r="Q1695" s="63">
        <f t="shared" si="265"/>
        <v>0</v>
      </c>
      <c r="R1695" s="62">
        <f t="shared" si="266"/>
        <v>0</v>
      </c>
      <c r="S1695" s="66">
        <f t="shared" si="267"/>
        <v>0</v>
      </c>
      <c r="T1695" s="7">
        <f>($I1695='Team Results'!$L$4)+0</f>
        <v>0</v>
      </c>
      <c r="U1695" s="7">
        <f t="shared" si="268"/>
        <v>0</v>
      </c>
      <c r="V1695" s="7">
        <f t="shared" si="269"/>
        <v>0</v>
      </c>
      <c r="W1695" s="66">
        <f t="shared" si="270"/>
        <v>0</v>
      </c>
    </row>
    <row r="1696" spans="1:52" ht="15">
      <c r="A1696" s="5" t="str">
        <f t="shared" si="271"/>
        <v/>
      </c>
      <c r="B1696" s="5" t="str">
        <f t="shared" si="272"/>
        <v/>
      </c>
      <c r="C1696" s="5">
        <v>42</v>
      </c>
      <c r="D1696" s="764"/>
      <c r="F1696" s="529"/>
      <c r="G1696" s="539">
        <f>IF('Form - Part 1'!$D$53="Yes",1,0)</f>
        <v>0</v>
      </c>
      <c r="H1696" s="527">
        <v>10</v>
      </c>
      <c r="I1696" s="561"/>
      <c r="J1696" s="562"/>
      <c r="K1696" s="567"/>
      <c r="L1696" s="564"/>
      <c r="M1696" s="563"/>
      <c r="N1696" s="568"/>
      <c r="O1696" s="570"/>
      <c r="P1696" s="671">
        <f t="shared" si="264"/>
        <v>0</v>
      </c>
      <c r="Q1696" s="63">
        <f t="shared" si="265"/>
        <v>0</v>
      </c>
      <c r="R1696" s="62">
        <f t="shared" si="266"/>
        <v>0</v>
      </c>
      <c r="S1696" s="66">
        <f t="shared" si="267"/>
        <v>0</v>
      </c>
      <c r="T1696" s="7">
        <f>($I1696='Team Results'!$L$4)+0</f>
        <v>0</v>
      </c>
      <c r="U1696" s="7">
        <f t="shared" si="268"/>
        <v>0</v>
      </c>
      <c r="V1696" s="7">
        <f t="shared" si="269"/>
        <v>0</v>
      </c>
      <c r="W1696" s="66">
        <f t="shared" si="270"/>
        <v>0</v>
      </c>
    </row>
    <row r="1697" spans="1:23" ht="15">
      <c r="A1697" s="5" t="str">
        <f t="shared" si="271"/>
        <v/>
      </c>
      <c r="B1697" s="5" t="str">
        <f t="shared" si="272"/>
        <v/>
      </c>
      <c r="C1697" s="5">
        <v>42</v>
      </c>
      <c r="D1697" s="764"/>
      <c r="F1697" s="529"/>
      <c r="G1697" s="539">
        <f>IF('Form - Part 1'!$D$53="Yes",1,0)</f>
        <v>0</v>
      </c>
      <c r="H1697" s="527">
        <v>11</v>
      </c>
      <c r="I1697" s="561"/>
      <c r="J1697" s="562"/>
      <c r="K1697" s="563"/>
      <c r="L1697" s="564"/>
      <c r="M1697" s="563"/>
      <c r="N1697" s="565"/>
      <c r="O1697" s="570"/>
      <c r="P1697" s="671">
        <f t="shared" si="264"/>
        <v>0</v>
      </c>
      <c r="Q1697" s="63">
        <f t="shared" si="265"/>
        <v>0</v>
      </c>
      <c r="R1697" s="62">
        <f t="shared" si="266"/>
        <v>0</v>
      </c>
      <c r="S1697" s="66">
        <f t="shared" si="267"/>
        <v>0</v>
      </c>
      <c r="T1697" s="7">
        <f>($I1697='Team Results'!$L$4)+0</f>
        <v>0</v>
      </c>
      <c r="U1697" s="7">
        <f t="shared" si="268"/>
        <v>0</v>
      </c>
      <c r="V1697" s="7">
        <f t="shared" si="269"/>
        <v>0</v>
      </c>
      <c r="W1697" s="66">
        <f t="shared" si="270"/>
        <v>0</v>
      </c>
    </row>
    <row r="1698" spans="1:23" ht="15">
      <c r="A1698" s="5" t="str">
        <f t="shared" si="271"/>
        <v/>
      </c>
      <c r="B1698" s="5" t="str">
        <f t="shared" si="272"/>
        <v/>
      </c>
      <c r="C1698" s="5">
        <v>42</v>
      </c>
      <c r="D1698" s="764"/>
      <c r="F1698" s="529"/>
      <c r="G1698" s="539">
        <f>IF('Form - Part 1'!$D$53="Yes",1,0)</f>
        <v>0</v>
      </c>
      <c r="H1698" s="527">
        <v>12</v>
      </c>
      <c r="I1698" s="561"/>
      <c r="J1698" s="562"/>
      <c r="K1698" s="567"/>
      <c r="L1698" s="564"/>
      <c r="M1698" s="563"/>
      <c r="N1698" s="568"/>
      <c r="O1698" s="570"/>
      <c r="P1698" s="671">
        <f t="shared" si="264"/>
        <v>0</v>
      </c>
      <c r="Q1698" s="63">
        <f t="shared" si="265"/>
        <v>0</v>
      </c>
      <c r="R1698" s="62">
        <f t="shared" si="266"/>
        <v>0</v>
      </c>
      <c r="S1698" s="66">
        <f t="shared" si="267"/>
        <v>0</v>
      </c>
      <c r="T1698" s="7">
        <f>($I1698='Team Results'!$L$4)+0</f>
        <v>0</v>
      </c>
      <c r="U1698" s="7">
        <f t="shared" si="268"/>
        <v>0</v>
      </c>
      <c r="V1698" s="7">
        <f t="shared" si="269"/>
        <v>0</v>
      </c>
      <c r="W1698" s="66">
        <f t="shared" si="270"/>
        <v>0</v>
      </c>
    </row>
    <row r="1699" spans="1:23" ht="15">
      <c r="A1699" s="5" t="str">
        <f t="shared" si="271"/>
        <v/>
      </c>
      <c r="B1699" s="5" t="str">
        <f t="shared" si="272"/>
        <v/>
      </c>
      <c r="C1699" s="5">
        <v>42</v>
      </c>
      <c r="D1699" s="764"/>
      <c r="F1699" s="529"/>
      <c r="G1699" s="539">
        <f>IF('Form - Part 1'!$D$53="Yes",1,0)</f>
        <v>0</v>
      </c>
      <c r="H1699" s="527">
        <v>13</v>
      </c>
      <c r="I1699" s="561"/>
      <c r="J1699" s="562"/>
      <c r="K1699" s="567"/>
      <c r="L1699" s="564"/>
      <c r="M1699" s="563"/>
      <c r="N1699" s="568"/>
      <c r="O1699" s="570"/>
      <c r="P1699" s="671">
        <f t="shared" si="264"/>
        <v>0</v>
      </c>
      <c r="Q1699" s="63">
        <f t="shared" si="265"/>
        <v>0</v>
      </c>
      <c r="R1699" s="62">
        <f t="shared" si="266"/>
        <v>0</v>
      </c>
      <c r="S1699" s="66">
        <f t="shared" si="267"/>
        <v>0</v>
      </c>
      <c r="T1699" s="7">
        <f>($I1699='Team Results'!$L$4)+0</f>
        <v>0</v>
      </c>
      <c r="U1699" s="7">
        <f t="shared" si="268"/>
        <v>0</v>
      </c>
      <c r="V1699" s="7">
        <f t="shared" si="269"/>
        <v>0</v>
      </c>
      <c r="W1699" s="66">
        <f t="shared" si="270"/>
        <v>0</v>
      </c>
    </row>
    <row r="1700" spans="1:23" ht="15">
      <c r="A1700" s="5" t="str">
        <f t="shared" si="271"/>
        <v/>
      </c>
      <c r="B1700" s="5" t="str">
        <f t="shared" si="272"/>
        <v/>
      </c>
      <c r="C1700" s="5">
        <v>42</v>
      </c>
      <c r="D1700" s="764"/>
      <c r="F1700" s="529"/>
      <c r="G1700" s="539">
        <f>IF('Form - Part 1'!$D$53="Yes",1,0)</f>
        <v>0</v>
      </c>
      <c r="H1700" s="527">
        <v>14</v>
      </c>
      <c r="I1700" s="561"/>
      <c r="J1700" s="562"/>
      <c r="K1700" s="563"/>
      <c r="L1700" s="564"/>
      <c r="M1700" s="563"/>
      <c r="N1700" s="565"/>
      <c r="O1700" s="570"/>
      <c r="P1700" s="671">
        <f t="shared" si="264"/>
        <v>0</v>
      </c>
      <c r="Q1700" s="63">
        <f t="shared" si="265"/>
        <v>0</v>
      </c>
      <c r="R1700" s="62">
        <f t="shared" si="266"/>
        <v>0</v>
      </c>
      <c r="S1700" s="66">
        <f t="shared" si="267"/>
        <v>0</v>
      </c>
      <c r="T1700" s="7">
        <f>($I1700='Team Results'!$L$4)+0</f>
        <v>0</v>
      </c>
      <c r="U1700" s="7">
        <f t="shared" si="268"/>
        <v>0</v>
      </c>
      <c r="V1700" s="7">
        <f t="shared" si="269"/>
        <v>0</v>
      </c>
      <c r="W1700" s="66">
        <f t="shared" si="270"/>
        <v>0</v>
      </c>
    </row>
    <row r="1701" spans="1:23" ht="15">
      <c r="A1701" s="5" t="str">
        <f t="shared" si="271"/>
        <v/>
      </c>
      <c r="B1701" s="5" t="str">
        <f t="shared" si="272"/>
        <v/>
      </c>
      <c r="C1701" s="5">
        <v>42</v>
      </c>
      <c r="D1701" s="764"/>
      <c r="F1701" s="529"/>
      <c r="G1701" s="539">
        <f>IF('Form - Part 1'!$D$53="Yes",1,0)</f>
        <v>0</v>
      </c>
      <c r="H1701" s="527">
        <v>15</v>
      </c>
      <c r="I1701" s="561"/>
      <c r="J1701" s="562"/>
      <c r="K1701" s="563"/>
      <c r="L1701" s="564"/>
      <c r="M1701" s="563"/>
      <c r="N1701" s="565"/>
      <c r="O1701" s="570"/>
      <c r="P1701" s="671">
        <f t="shared" si="264"/>
        <v>0</v>
      </c>
      <c r="Q1701" s="63">
        <f t="shared" si="265"/>
        <v>0</v>
      </c>
      <c r="R1701" s="62">
        <f t="shared" si="266"/>
        <v>0</v>
      </c>
      <c r="S1701" s="66">
        <f t="shared" si="267"/>
        <v>0</v>
      </c>
      <c r="T1701" s="7">
        <f>($I1701='Team Results'!$L$4)+0</f>
        <v>0</v>
      </c>
      <c r="U1701" s="7">
        <f t="shared" si="268"/>
        <v>0</v>
      </c>
      <c r="V1701" s="7">
        <f t="shared" si="269"/>
        <v>0</v>
      </c>
      <c r="W1701" s="66">
        <f t="shared" si="270"/>
        <v>0</v>
      </c>
    </row>
    <row r="1702" spans="1:23" ht="15">
      <c r="A1702" s="5" t="str">
        <f t="shared" si="271"/>
        <v/>
      </c>
      <c r="B1702" s="5" t="str">
        <f t="shared" si="272"/>
        <v/>
      </c>
      <c r="C1702" s="5">
        <v>42</v>
      </c>
      <c r="D1702" s="764"/>
      <c r="F1702" s="529"/>
      <c r="G1702" s="539">
        <f>IF('Form - Part 1'!$D$53="Yes",1,0)</f>
        <v>0</v>
      </c>
      <c r="H1702" s="527">
        <v>16</v>
      </c>
      <c r="I1702" s="561"/>
      <c r="J1702" s="562"/>
      <c r="K1702" s="563"/>
      <c r="L1702" s="564"/>
      <c r="M1702" s="563"/>
      <c r="N1702" s="565"/>
      <c r="O1702" s="570"/>
      <c r="P1702" s="671">
        <f t="shared" si="264"/>
        <v>0</v>
      </c>
      <c r="Q1702" s="63">
        <f t="shared" si="265"/>
        <v>0</v>
      </c>
      <c r="R1702" s="62">
        <f t="shared" si="266"/>
        <v>0</v>
      </c>
      <c r="S1702" s="66">
        <f t="shared" si="267"/>
        <v>0</v>
      </c>
      <c r="T1702" s="7">
        <f>($I1702='Team Results'!$L$4)+0</f>
        <v>0</v>
      </c>
      <c r="U1702" s="7">
        <f t="shared" si="268"/>
        <v>0</v>
      </c>
      <c r="V1702" s="7">
        <f t="shared" si="269"/>
        <v>0</v>
      </c>
      <c r="W1702" s="66">
        <f t="shared" si="270"/>
        <v>0</v>
      </c>
    </row>
    <row r="1703" spans="1:23" ht="15">
      <c r="A1703" s="5" t="str">
        <f t="shared" si="271"/>
        <v/>
      </c>
      <c r="B1703" s="5" t="str">
        <f t="shared" si="272"/>
        <v/>
      </c>
      <c r="C1703" s="5">
        <v>42</v>
      </c>
      <c r="D1703" s="764"/>
      <c r="F1703" s="529"/>
      <c r="G1703" s="539">
        <f>IF('Form - Part 1'!$D$53="Yes",1,0)</f>
        <v>0</v>
      </c>
      <c r="H1703" s="527">
        <v>17</v>
      </c>
      <c r="I1703" s="561"/>
      <c r="J1703" s="562"/>
      <c r="K1703" s="567"/>
      <c r="L1703" s="564"/>
      <c r="M1703" s="563"/>
      <c r="N1703" s="568"/>
      <c r="O1703" s="570"/>
      <c r="P1703" s="671">
        <f t="shared" si="264"/>
        <v>0</v>
      </c>
      <c r="Q1703" s="63">
        <f t="shared" si="265"/>
        <v>0</v>
      </c>
      <c r="R1703" s="62">
        <f t="shared" si="266"/>
        <v>0</v>
      </c>
      <c r="S1703" s="66">
        <f t="shared" si="267"/>
        <v>0</v>
      </c>
      <c r="T1703" s="7">
        <f>($I1703='Team Results'!$L$4)+0</f>
        <v>0</v>
      </c>
      <c r="U1703" s="7">
        <f t="shared" si="268"/>
        <v>0</v>
      </c>
      <c r="V1703" s="7">
        <f t="shared" si="269"/>
        <v>0</v>
      </c>
      <c r="W1703" s="66">
        <f t="shared" si="270"/>
        <v>0</v>
      </c>
    </row>
    <row r="1704" spans="1:23" ht="15">
      <c r="A1704" s="5" t="str">
        <f t="shared" si="271"/>
        <v/>
      </c>
      <c r="B1704" s="5" t="str">
        <f t="shared" si="272"/>
        <v/>
      </c>
      <c r="C1704" s="5">
        <v>42</v>
      </c>
      <c r="D1704" s="764"/>
      <c r="F1704" s="529"/>
      <c r="G1704" s="539">
        <f>IF('Form - Part 1'!$D$53="Yes",1,0)</f>
        <v>0</v>
      </c>
      <c r="H1704" s="527">
        <v>18</v>
      </c>
      <c r="I1704" s="561"/>
      <c r="J1704" s="562"/>
      <c r="K1704" s="567"/>
      <c r="L1704" s="564"/>
      <c r="M1704" s="563"/>
      <c r="N1704" s="568"/>
      <c r="O1704" s="570"/>
      <c r="P1704" s="671">
        <f t="shared" si="264"/>
        <v>0</v>
      </c>
      <c r="Q1704" s="63">
        <f t="shared" si="265"/>
        <v>0</v>
      </c>
      <c r="R1704" s="62">
        <f t="shared" si="266"/>
        <v>0</v>
      </c>
      <c r="S1704" s="66">
        <f t="shared" si="267"/>
        <v>0</v>
      </c>
      <c r="T1704" s="7">
        <f>($I1704='Team Results'!$L$4)+0</f>
        <v>0</v>
      </c>
      <c r="U1704" s="7">
        <f t="shared" si="268"/>
        <v>0</v>
      </c>
      <c r="V1704" s="7">
        <f t="shared" si="269"/>
        <v>0</v>
      </c>
      <c r="W1704" s="66">
        <f t="shared" si="270"/>
        <v>0</v>
      </c>
    </row>
    <row r="1705" spans="1:23" ht="15">
      <c r="A1705" s="5" t="str">
        <f t="shared" si="271"/>
        <v/>
      </c>
      <c r="B1705" s="5" t="str">
        <f t="shared" si="272"/>
        <v/>
      </c>
      <c r="C1705" s="5">
        <v>42</v>
      </c>
      <c r="D1705" s="764"/>
      <c r="F1705" s="529"/>
      <c r="G1705" s="539">
        <f>IF('Form - Part 1'!$D$53="Yes",1,0)</f>
        <v>0</v>
      </c>
      <c r="H1705" s="527">
        <v>19</v>
      </c>
      <c r="I1705" s="561"/>
      <c r="J1705" s="562"/>
      <c r="K1705" s="567"/>
      <c r="L1705" s="564"/>
      <c r="M1705" s="563"/>
      <c r="N1705" s="568"/>
      <c r="O1705" s="570"/>
      <c r="P1705" s="671">
        <f t="shared" si="264"/>
        <v>0</v>
      </c>
      <c r="Q1705" s="63">
        <f t="shared" si="265"/>
        <v>0</v>
      </c>
      <c r="R1705" s="62">
        <f t="shared" si="266"/>
        <v>0</v>
      </c>
      <c r="S1705" s="66">
        <f t="shared" si="267"/>
        <v>0</v>
      </c>
      <c r="T1705" s="7">
        <f>($I1705='Team Results'!$L$4)+0</f>
        <v>0</v>
      </c>
      <c r="U1705" s="7">
        <f t="shared" si="268"/>
        <v>0</v>
      </c>
      <c r="V1705" s="7">
        <f t="shared" si="269"/>
        <v>0</v>
      </c>
      <c r="W1705" s="66">
        <f t="shared" si="270"/>
        <v>0</v>
      </c>
    </row>
    <row r="1706" spans="1:23" ht="15">
      <c r="A1706" s="5" t="str">
        <f t="shared" si="271"/>
        <v/>
      </c>
      <c r="B1706" s="5" t="str">
        <f t="shared" si="272"/>
        <v/>
      </c>
      <c r="C1706" s="5">
        <v>42</v>
      </c>
      <c r="D1706" s="764"/>
      <c r="F1706" s="529"/>
      <c r="G1706" s="539">
        <f>IF('Form - Part 1'!$D$53="Yes",1,0)</f>
        <v>0</v>
      </c>
      <c r="H1706" s="527">
        <v>20</v>
      </c>
      <c r="I1706" s="561"/>
      <c r="J1706" s="562"/>
      <c r="K1706" s="567"/>
      <c r="L1706" s="564"/>
      <c r="M1706" s="563"/>
      <c r="N1706" s="568"/>
      <c r="O1706" s="570"/>
      <c r="P1706" s="671">
        <f t="shared" si="264"/>
        <v>0</v>
      </c>
      <c r="Q1706" s="63">
        <f t="shared" si="265"/>
        <v>0</v>
      </c>
      <c r="R1706" s="62">
        <f t="shared" si="266"/>
        <v>0</v>
      </c>
      <c r="S1706" s="66">
        <f t="shared" si="267"/>
        <v>0</v>
      </c>
      <c r="T1706" s="7">
        <f>($I1706='Team Results'!$L$4)+0</f>
        <v>0</v>
      </c>
      <c r="U1706" s="7">
        <f t="shared" si="268"/>
        <v>0</v>
      </c>
      <c r="V1706" s="7">
        <f t="shared" si="269"/>
        <v>0</v>
      </c>
      <c r="W1706" s="66">
        <f t="shared" si="270"/>
        <v>0</v>
      </c>
    </row>
    <row r="1707" spans="1:23" ht="15">
      <c r="A1707" s="5" t="str">
        <f t="shared" si="271"/>
        <v/>
      </c>
      <c r="B1707" s="5" t="str">
        <f t="shared" si="272"/>
        <v/>
      </c>
      <c r="C1707" s="5">
        <v>42</v>
      </c>
      <c r="D1707" s="764"/>
      <c r="F1707" s="529"/>
      <c r="G1707" s="539">
        <f>IF('Form - Part 1'!$D$53="Yes",1,0)</f>
        <v>0</v>
      </c>
      <c r="H1707" s="527">
        <v>21</v>
      </c>
      <c r="I1707" s="561"/>
      <c r="J1707" s="562"/>
      <c r="K1707" s="567"/>
      <c r="L1707" s="564"/>
      <c r="M1707" s="563"/>
      <c r="N1707" s="568"/>
      <c r="O1707" s="570"/>
      <c r="P1707" s="671">
        <f t="shared" si="264"/>
        <v>0</v>
      </c>
      <c r="Q1707" s="63">
        <f t="shared" si="265"/>
        <v>0</v>
      </c>
      <c r="R1707" s="62">
        <f t="shared" si="266"/>
        <v>0</v>
      </c>
      <c r="S1707" s="66">
        <f t="shared" si="267"/>
        <v>0</v>
      </c>
      <c r="T1707" s="7">
        <f>($I1707='Team Results'!$L$4)+0</f>
        <v>0</v>
      </c>
      <c r="U1707" s="7">
        <f t="shared" si="268"/>
        <v>0</v>
      </c>
      <c r="V1707" s="7">
        <f t="shared" si="269"/>
        <v>0</v>
      </c>
      <c r="W1707" s="66">
        <f t="shared" si="270"/>
        <v>0</v>
      </c>
    </row>
    <row r="1708" spans="1:23" ht="15">
      <c r="A1708" s="5" t="str">
        <f t="shared" si="271"/>
        <v/>
      </c>
      <c r="B1708" s="5" t="str">
        <f t="shared" si="272"/>
        <v/>
      </c>
      <c r="C1708" s="5">
        <v>42</v>
      </c>
      <c r="D1708" s="764"/>
      <c r="F1708" s="529"/>
      <c r="G1708" s="539">
        <f>IF('Form - Part 1'!$D$53="Yes",1,0)</f>
        <v>0</v>
      </c>
      <c r="H1708" s="527">
        <v>22</v>
      </c>
      <c r="I1708" s="561"/>
      <c r="J1708" s="562"/>
      <c r="K1708" s="567"/>
      <c r="L1708" s="564"/>
      <c r="M1708" s="563"/>
      <c r="N1708" s="568"/>
      <c r="O1708" s="570"/>
      <c r="P1708" s="671">
        <f t="shared" si="264"/>
        <v>0</v>
      </c>
      <c r="Q1708" s="63">
        <f t="shared" si="265"/>
        <v>0</v>
      </c>
      <c r="R1708" s="62">
        <f t="shared" si="266"/>
        <v>0</v>
      </c>
      <c r="S1708" s="66">
        <f t="shared" si="267"/>
        <v>0</v>
      </c>
      <c r="T1708" s="7">
        <f>($I1708='Team Results'!$L$4)+0</f>
        <v>0</v>
      </c>
      <c r="U1708" s="7">
        <f t="shared" si="268"/>
        <v>0</v>
      </c>
      <c r="V1708" s="7">
        <f t="shared" si="269"/>
        <v>0</v>
      </c>
      <c r="W1708" s="66">
        <f t="shared" si="270"/>
        <v>0</v>
      </c>
    </row>
    <row r="1709" spans="1:23" ht="15">
      <c r="A1709" s="5" t="str">
        <f t="shared" si="271"/>
        <v/>
      </c>
      <c r="B1709" s="5" t="str">
        <f t="shared" si="272"/>
        <v/>
      </c>
      <c r="C1709" s="5">
        <v>42</v>
      </c>
      <c r="D1709" s="764"/>
      <c r="F1709" s="529"/>
      <c r="G1709" s="539">
        <f>IF('Form - Part 1'!$D$53="Yes",1,0)</f>
        <v>0</v>
      </c>
      <c r="H1709" s="527">
        <v>23</v>
      </c>
      <c r="I1709" s="561"/>
      <c r="J1709" s="562"/>
      <c r="K1709" s="567"/>
      <c r="L1709" s="564"/>
      <c r="M1709" s="563"/>
      <c r="N1709" s="568"/>
      <c r="O1709" s="570"/>
      <c r="P1709" s="671">
        <f t="shared" si="264"/>
        <v>0</v>
      </c>
      <c r="Q1709" s="63">
        <f t="shared" si="265"/>
        <v>0</v>
      </c>
      <c r="R1709" s="62">
        <f t="shared" si="266"/>
        <v>0</v>
      </c>
      <c r="S1709" s="66">
        <f t="shared" si="267"/>
        <v>0</v>
      </c>
      <c r="T1709" s="7">
        <f>($I1709='Team Results'!$L$4)+0</f>
        <v>0</v>
      </c>
      <c r="U1709" s="7">
        <f t="shared" si="268"/>
        <v>0</v>
      </c>
      <c r="V1709" s="7">
        <f t="shared" si="269"/>
        <v>0</v>
      </c>
      <c r="W1709" s="66">
        <f t="shared" si="270"/>
        <v>0</v>
      </c>
    </row>
    <row r="1710" spans="1:23" ht="15">
      <c r="A1710" s="5" t="str">
        <f t="shared" si="271"/>
        <v/>
      </c>
      <c r="B1710" s="5" t="str">
        <f t="shared" si="272"/>
        <v/>
      </c>
      <c r="C1710" s="5">
        <v>42</v>
      </c>
      <c r="D1710" s="764"/>
      <c r="F1710" s="529"/>
      <c r="G1710" s="539">
        <f>IF('Form - Part 1'!$D$53="Yes",1,0)</f>
        <v>0</v>
      </c>
      <c r="H1710" s="527">
        <v>24</v>
      </c>
      <c r="I1710" s="561"/>
      <c r="J1710" s="562"/>
      <c r="K1710" s="567"/>
      <c r="L1710" s="564"/>
      <c r="M1710" s="563"/>
      <c r="N1710" s="568"/>
      <c r="O1710" s="570"/>
      <c r="P1710" s="671">
        <f t="shared" si="264"/>
        <v>0</v>
      </c>
      <c r="Q1710" s="63">
        <f t="shared" si="265"/>
        <v>0</v>
      </c>
      <c r="R1710" s="62">
        <f t="shared" si="266"/>
        <v>0</v>
      </c>
      <c r="S1710" s="66">
        <f t="shared" si="267"/>
        <v>0</v>
      </c>
      <c r="T1710" s="7">
        <f>($I1710='Team Results'!$L$4)+0</f>
        <v>0</v>
      </c>
      <c r="U1710" s="7">
        <f t="shared" si="268"/>
        <v>0</v>
      </c>
      <c r="V1710" s="7">
        <f t="shared" si="269"/>
        <v>0</v>
      </c>
      <c r="W1710" s="66">
        <f t="shared" si="270"/>
        <v>0</v>
      </c>
    </row>
    <row r="1711" spans="1:23" ht="15">
      <c r="A1711" s="5" t="str">
        <f t="shared" si="271"/>
        <v/>
      </c>
      <c r="B1711" s="5" t="str">
        <f t="shared" si="272"/>
        <v/>
      </c>
      <c r="C1711" s="5">
        <v>42</v>
      </c>
      <c r="D1711" s="764"/>
      <c r="F1711" s="529"/>
      <c r="G1711" s="539">
        <f>IF('Form - Part 1'!$D$53="Yes",1,0)</f>
        <v>0</v>
      </c>
      <c r="H1711" s="527">
        <v>25</v>
      </c>
      <c r="I1711" s="561"/>
      <c r="J1711" s="562"/>
      <c r="K1711" s="567"/>
      <c r="L1711" s="564"/>
      <c r="M1711" s="563"/>
      <c r="N1711" s="568"/>
      <c r="O1711" s="570"/>
      <c r="P1711" s="671">
        <f t="shared" si="264"/>
        <v>0</v>
      </c>
      <c r="Q1711" s="63">
        <f t="shared" si="265"/>
        <v>0</v>
      </c>
      <c r="R1711" s="62">
        <f t="shared" si="266"/>
        <v>0</v>
      </c>
      <c r="S1711" s="66">
        <f t="shared" si="267"/>
        <v>0</v>
      </c>
      <c r="T1711" s="7">
        <f>($I1711='Team Results'!$L$4)+0</f>
        <v>0</v>
      </c>
      <c r="U1711" s="7">
        <f t="shared" si="268"/>
        <v>0</v>
      </c>
      <c r="V1711" s="7">
        <f t="shared" si="269"/>
        <v>0</v>
      </c>
      <c r="W1711" s="66">
        <f t="shared" si="270"/>
        <v>0</v>
      </c>
    </row>
    <row r="1712" spans="1:23" ht="15">
      <c r="A1712" s="5" t="str">
        <f t="shared" si="271"/>
        <v/>
      </c>
      <c r="B1712" s="5" t="str">
        <f t="shared" si="272"/>
        <v/>
      </c>
      <c r="C1712" s="5">
        <v>42</v>
      </c>
      <c r="D1712" s="764"/>
      <c r="F1712" s="529"/>
      <c r="G1712" s="539">
        <f>IF('Form - Part 1'!$D$53="Yes",1,0)</f>
        <v>0</v>
      </c>
      <c r="H1712" s="527">
        <v>26</v>
      </c>
      <c r="I1712" s="561"/>
      <c r="J1712" s="562"/>
      <c r="K1712" s="563"/>
      <c r="L1712" s="564"/>
      <c r="M1712" s="563"/>
      <c r="N1712" s="565"/>
      <c r="O1712" s="570"/>
      <c r="P1712" s="671">
        <f t="shared" si="264"/>
        <v>0</v>
      </c>
      <c r="Q1712" s="63">
        <f t="shared" si="265"/>
        <v>0</v>
      </c>
      <c r="R1712" s="62">
        <f t="shared" si="266"/>
        <v>0</v>
      </c>
      <c r="S1712" s="66">
        <f t="shared" si="267"/>
        <v>0</v>
      </c>
      <c r="T1712" s="7">
        <f>($I1712='Team Results'!$L$4)+0</f>
        <v>0</v>
      </c>
      <c r="U1712" s="7">
        <f t="shared" si="268"/>
        <v>0</v>
      </c>
      <c r="V1712" s="7">
        <f t="shared" si="269"/>
        <v>0</v>
      </c>
      <c r="W1712" s="66">
        <f t="shared" si="270"/>
        <v>0</v>
      </c>
    </row>
    <row r="1713" spans="1:52" ht="15">
      <c r="A1713" s="5" t="str">
        <f t="shared" si="271"/>
        <v/>
      </c>
      <c r="B1713" s="5" t="str">
        <f t="shared" si="272"/>
        <v/>
      </c>
      <c r="C1713" s="5">
        <v>42</v>
      </c>
      <c r="D1713" s="764"/>
      <c r="F1713" s="529"/>
      <c r="G1713" s="539">
        <f>IF('Form - Part 1'!$D$53="Yes",1,0)</f>
        <v>0</v>
      </c>
      <c r="H1713" s="527">
        <v>27</v>
      </c>
      <c r="I1713" s="561"/>
      <c r="J1713" s="562"/>
      <c r="K1713" s="563"/>
      <c r="L1713" s="564"/>
      <c r="M1713" s="563"/>
      <c r="N1713" s="565"/>
      <c r="O1713" s="570"/>
      <c r="P1713" s="671">
        <f t="shared" si="264"/>
        <v>0</v>
      </c>
      <c r="Q1713" s="63">
        <f t="shared" si="265"/>
        <v>0</v>
      </c>
      <c r="R1713" s="62">
        <f t="shared" si="266"/>
        <v>0</v>
      </c>
      <c r="S1713" s="66">
        <f t="shared" si="267"/>
        <v>0</v>
      </c>
      <c r="T1713" s="7">
        <f>($I1713='Team Results'!$L$4)+0</f>
        <v>0</v>
      </c>
      <c r="U1713" s="7">
        <f t="shared" si="268"/>
        <v>0</v>
      </c>
      <c r="V1713" s="7">
        <f t="shared" si="269"/>
        <v>0</v>
      </c>
      <c r="W1713" s="66">
        <f t="shared" si="270"/>
        <v>0</v>
      </c>
    </row>
    <row r="1714" spans="1:52" ht="15">
      <c r="A1714" s="5" t="str">
        <f t="shared" si="271"/>
        <v/>
      </c>
      <c r="B1714" s="5" t="str">
        <f t="shared" si="272"/>
        <v/>
      </c>
      <c r="C1714" s="5">
        <v>42</v>
      </c>
      <c r="D1714" s="764"/>
      <c r="F1714" s="529"/>
      <c r="G1714" s="539">
        <f>IF('Form - Part 1'!$D$53="Yes",1,0)</f>
        <v>0</v>
      </c>
      <c r="H1714" s="527">
        <v>28</v>
      </c>
      <c r="I1714" s="561"/>
      <c r="J1714" s="562"/>
      <c r="K1714" s="563"/>
      <c r="L1714" s="564"/>
      <c r="M1714" s="563"/>
      <c r="N1714" s="565"/>
      <c r="O1714" s="570"/>
      <c r="P1714" s="671">
        <f t="shared" si="264"/>
        <v>0</v>
      </c>
      <c r="Q1714" s="63">
        <f t="shared" si="265"/>
        <v>0</v>
      </c>
      <c r="R1714" s="62">
        <f t="shared" si="266"/>
        <v>0</v>
      </c>
      <c r="S1714" s="66">
        <f t="shared" si="267"/>
        <v>0</v>
      </c>
      <c r="T1714" s="7">
        <f>($I1714='Team Results'!$L$4)+0</f>
        <v>0</v>
      </c>
      <c r="U1714" s="7">
        <f t="shared" si="268"/>
        <v>0</v>
      </c>
      <c r="V1714" s="7">
        <f t="shared" si="269"/>
        <v>0</v>
      </c>
      <c r="W1714" s="66">
        <f t="shared" si="270"/>
        <v>0</v>
      </c>
    </row>
    <row r="1715" spans="1:52" ht="15">
      <c r="A1715" s="5" t="str">
        <f t="shared" si="271"/>
        <v/>
      </c>
      <c r="B1715" s="5" t="str">
        <f t="shared" si="272"/>
        <v/>
      </c>
      <c r="C1715" s="5">
        <v>42</v>
      </c>
      <c r="D1715" s="764"/>
      <c r="F1715" s="529"/>
      <c r="G1715" s="539">
        <f>IF('Form - Part 1'!$D$53="Yes",1,0)</f>
        <v>0</v>
      </c>
      <c r="H1715" s="527">
        <v>29</v>
      </c>
      <c r="I1715" s="561"/>
      <c r="J1715" s="562"/>
      <c r="K1715" s="563"/>
      <c r="L1715" s="564"/>
      <c r="M1715" s="563"/>
      <c r="N1715" s="565"/>
      <c r="O1715" s="570"/>
      <c r="P1715" s="671">
        <f t="shared" si="264"/>
        <v>0</v>
      </c>
      <c r="Q1715" s="63">
        <f t="shared" si="265"/>
        <v>0</v>
      </c>
      <c r="R1715" s="62">
        <f t="shared" si="266"/>
        <v>0</v>
      </c>
      <c r="S1715" s="66">
        <f t="shared" si="267"/>
        <v>0</v>
      </c>
      <c r="T1715" s="7">
        <f>($I1715='Team Results'!$L$4)+0</f>
        <v>0</v>
      </c>
      <c r="U1715" s="7">
        <f t="shared" si="268"/>
        <v>0</v>
      </c>
      <c r="V1715" s="7">
        <f t="shared" si="269"/>
        <v>0</v>
      </c>
      <c r="W1715" s="66">
        <f t="shared" si="270"/>
        <v>0</v>
      </c>
    </row>
    <row r="1716" spans="1:52" ht="15">
      <c r="A1716" s="5" t="str">
        <f t="shared" si="271"/>
        <v/>
      </c>
      <c r="B1716" s="5" t="str">
        <f t="shared" si="272"/>
        <v/>
      </c>
      <c r="C1716" s="5">
        <v>42</v>
      </c>
      <c r="D1716" s="764"/>
      <c r="F1716" s="529"/>
      <c r="G1716" s="539">
        <f>IF('Form - Part 1'!$D$53="Yes",1,0)</f>
        <v>0</v>
      </c>
      <c r="H1716" s="527">
        <v>30</v>
      </c>
      <c r="I1716" s="561"/>
      <c r="J1716" s="562"/>
      <c r="K1716" s="567"/>
      <c r="L1716" s="564"/>
      <c r="M1716" s="563"/>
      <c r="N1716" s="568"/>
      <c r="O1716" s="570"/>
      <c r="P1716" s="671">
        <f t="shared" si="264"/>
        <v>0</v>
      </c>
      <c r="Q1716" s="63">
        <f t="shared" si="265"/>
        <v>0</v>
      </c>
      <c r="R1716" s="62">
        <f t="shared" si="266"/>
        <v>0</v>
      </c>
      <c r="S1716" s="66">
        <f t="shared" si="267"/>
        <v>0</v>
      </c>
      <c r="T1716" s="7">
        <f>($I1716='Team Results'!$L$4)+0</f>
        <v>0</v>
      </c>
      <c r="U1716" s="7">
        <f t="shared" si="268"/>
        <v>0</v>
      </c>
      <c r="V1716" s="7">
        <f t="shared" si="269"/>
        <v>0</v>
      </c>
      <c r="W1716" s="66">
        <f t="shared" si="270"/>
        <v>0</v>
      </c>
    </row>
    <row r="1717" spans="1:52" ht="15">
      <c r="A1717" s="5" t="str">
        <f t="shared" si="271"/>
        <v/>
      </c>
      <c r="B1717" s="5" t="str">
        <f t="shared" si="272"/>
        <v/>
      </c>
      <c r="C1717" s="5">
        <v>42</v>
      </c>
      <c r="D1717" s="764"/>
      <c r="F1717" s="529"/>
      <c r="G1717" s="539">
        <f>IF('Form - Part 1'!$D$53="Yes",1,0)</f>
        <v>0</v>
      </c>
      <c r="H1717" s="527">
        <v>31</v>
      </c>
      <c r="I1717" s="561"/>
      <c r="J1717" s="562"/>
      <c r="K1717" s="567"/>
      <c r="L1717" s="564"/>
      <c r="M1717" s="563"/>
      <c r="N1717" s="568"/>
      <c r="O1717" s="570"/>
      <c r="P1717" s="671">
        <f t="shared" si="264"/>
        <v>0</v>
      </c>
      <c r="Q1717" s="63">
        <f t="shared" si="265"/>
        <v>0</v>
      </c>
      <c r="R1717" s="62">
        <f t="shared" si="266"/>
        <v>0</v>
      </c>
      <c r="S1717" s="66">
        <f t="shared" si="267"/>
        <v>0</v>
      </c>
      <c r="T1717" s="7">
        <f>($I1717='Team Results'!$L$4)+0</f>
        <v>0</v>
      </c>
      <c r="U1717" s="7">
        <f t="shared" si="268"/>
        <v>0</v>
      </c>
      <c r="V1717" s="7">
        <f t="shared" si="269"/>
        <v>0</v>
      </c>
      <c r="W1717" s="66">
        <f t="shared" si="270"/>
        <v>0</v>
      </c>
    </row>
    <row r="1718" spans="1:52" ht="15">
      <c r="A1718" s="5" t="str">
        <f t="shared" si="271"/>
        <v/>
      </c>
      <c r="B1718" s="5" t="str">
        <f t="shared" si="272"/>
        <v/>
      </c>
      <c r="C1718" s="5">
        <v>42</v>
      </c>
      <c r="D1718" s="764"/>
      <c r="F1718" s="529"/>
      <c r="G1718" s="539">
        <f>IF('Form - Part 1'!$D$53="Yes",1,0)</f>
        <v>0</v>
      </c>
      <c r="H1718" s="527">
        <v>32</v>
      </c>
      <c r="I1718" s="561"/>
      <c r="J1718" s="562"/>
      <c r="K1718" s="567"/>
      <c r="L1718" s="564"/>
      <c r="M1718" s="563"/>
      <c r="N1718" s="568"/>
      <c r="O1718" s="570"/>
      <c r="P1718" s="671">
        <f t="shared" si="264"/>
        <v>0</v>
      </c>
      <c r="Q1718" s="63">
        <f t="shared" si="265"/>
        <v>0</v>
      </c>
      <c r="R1718" s="62">
        <f t="shared" si="266"/>
        <v>0</v>
      </c>
      <c r="S1718" s="66">
        <f t="shared" si="267"/>
        <v>0</v>
      </c>
      <c r="T1718" s="7">
        <f>($I1718='Team Results'!$L$4)+0</f>
        <v>0</v>
      </c>
      <c r="U1718" s="7">
        <f t="shared" si="268"/>
        <v>0</v>
      </c>
      <c r="V1718" s="7">
        <f t="shared" si="269"/>
        <v>0</v>
      </c>
      <c r="W1718" s="66">
        <f t="shared" si="270"/>
        <v>0</v>
      </c>
    </row>
    <row r="1719" spans="1:52" ht="15">
      <c r="A1719" s="5" t="str">
        <f t="shared" si="271"/>
        <v/>
      </c>
      <c r="B1719" s="5" t="str">
        <f t="shared" si="272"/>
        <v/>
      </c>
      <c r="C1719" s="5">
        <v>42</v>
      </c>
      <c r="D1719" s="764"/>
      <c r="F1719" s="529"/>
      <c r="G1719" s="539">
        <f>IF('Form - Part 1'!$D$53="Yes",1,0)</f>
        <v>0</v>
      </c>
      <c r="H1719" s="527">
        <v>33</v>
      </c>
      <c r="I1719" s="561"/>
      <c r="J1719" s="562"/>
      <c r="K1719" s="567"/>
      <c r="L1719" s="564"/>
      <c r="M1719" s="563"/>
      <c r="N1719" s="568"/>
      <c r="O1719" s="570"/>
      <c r="P1719" s="671">
        <f t="shared" si="264"/>
        <v>0</v>
      </c>
      <c r="Q1719" s="63">
        <f t="shared" si="265"/>
        <v>0</v>
      </c>
      <c r="R1719" s="62">
        <f t="shared" si="266"/>
        <v>0</v>
      </c>
      <c r="S1719" s="66">
        <f t="shared" si="267"/>
        <v>0</v>
      </c>
      <c r="T1719" s="7">
        <f>($I1719='Team Results'!$L$4)+0</f>
        <v>0</v>
      </c>
      <c r="U1719" s="7">
        <f t="shared" si="268"/>
        <v>0</v>
      </c>
      <c r="V1719" s="7">
        <f t="shared" si="269"/>
        <v>0</v>
      </c>
      <c r="W1719" s="66">
        <f t="shared" si="270"/>
        <v>0</v>
      </c>
    </row>
    <row r="1720" spans="1:52" ht="15">
      <c r="A1720" s="5" t="str">
        <f t="shared" si="271"/>
        <v/>
      </c>
      <c r="B1720" s="5" t="str">
        <f t="shared" si="272"/>
        <v/>
      </c>
      <c r="C1720" s="5">
        <v>42</v>
      </c>
      <c r="D1720" s="764"/>
      <c r="F1720" s="529"/>
      <c r="G1720" s="539">
        <f>IF('Form - Part 1'!$D$53="Yes",1,0)</f>
        <v>0</v>
      </c>
      <c r="H1720" s="527">
        <v>34</v>
      </c>
      <c r="I1720" s="561"/>
      <c r="J1720" s="562"/>
      <c r="K1720" s="567"/>
      <c r="L1720" s="564"/>
      <c r="M1720" s="563"/>
      <c r="N1720" s="568"/>
      <c r="O1720" s="570"/>
      <c r="P1720" s="671">
        <f t="shared" si="264"/>
        <v>0</v>
      </c>
      <c r="Q1720" s="63">
        <f t="shared" si="265"/>
        <v>0</v>
      </c>
      <c r="R1720" s="62">
        <f t="shared" si="266"/>
        <v>0</v>
      </c>
      <c r="S1720" s="66">
        <f t="shared" si="267"/>
        <v>0</v>
      </c>
      <c r="T1720" s="7">
        <f>($I1720='Team Results'!$L$4)+0</f>
        <v>0</v>
      </c>
      <c r="U1720" s="7">
        <f t="shared" si="268"/>
        <v>0</v>
      </c>
      <c r="V1720" s="7">
        <f t="shared" si="269"/>
        <v>0</v>
      </c>
      <c r="W1720" s="66">
        <f t="shared" si="270"/>
        <v>0</v>
      </c>
    </row>
    <row r="1721" spans="1:52" ht="15">
      <c r="A1721" s="5" t="str">
        <f t="shared" si="271"/>
        <v/>
      </c>
      <c r="B1721" s="5" t="str">
        <f t="shared" si="272"/>
        <v/>
      </c>
      <c r="C1721" s="5">
        <v>42</v>
      </c>
      <c r="D1721" s="764"/>
      <c r="F1721" s="529"/>
      <c r="G1721" s="539">
        <f>IF('Form - Part 1'!$D$53="Yes",1,0)</f>
        <v>0</v>
      </c>
      <c r="H1721" s="527">
        <v>35</v>
      </c>
      <c r="I1721" s="561"/>
      <c r="J1721" s="562"/>
      <c r="K1721" s="567"/>
      <c r="L1721" s="564"/>
      <c r="M1721" s="563"/>
      <c r="N1721" s="568"/>
      <c r="O1721" s="570"/>
      <c r="P1721" s="671">
        <f t="shared" si="264"/>
        <v>0</v>
      </c>
      <c r="Q1721" s="63">
        <f t="shared" si="265"/>
        <v>0</v>
      </c>
      <c r="R1721" s="62">
        <f t="shared" si="266"/>
        <v>0</v>
      </c>
      <c r="S1721" s="66">
        <f t="shared" si="267"/>
        <v>0</v>
      </c>
      <c r="T1721" s="7">
        <f>($I1721='Team Results'!$L$4)+0</f>
        <v>0</v>
      </c>
      <c r="U1721" s="7">
        <f t="shared" si="268"/>
        <v>0</v>
      </c>
      <c r="V1721" s="7">
        <f t="shared" si="269"/>
        <v>0</v>
      </c>
      <c r="W1721" s="66">
        <f t="shared" si="270"/>
        <v>0</v>
      </c>
    </row>
    <row r="1722" spans="1:52" ht="15">
      <c r="A1722" s="5" t="str">
        <f t="shared" si="271"/>
        <v/>
      </c>
      <c r="B1722" s="5" t="str">
        <f t="shared" si="272"/>
        <v/>
      </c>
      <c r="C1722" s="5">
        <v>42</v>
      </c>
      <c r="D1722" s="764"/>
      <c r="F1722" s="529"/>
      <c r="G1722" s="539">
        <f>IF('Form - Part 1'!$D$53="Yes",1,0)</f>
        <v>0</v>
      </c>
      <c r="H1722" s="527">
        <v>36</v>
      </c>
      <c r="I1722" s="561"/>
      <c r="J1722" s="562"/>
      <c r="K1722" s="567"/>
      <c r="L1722" s="564"/>
      <c r="M1722" s="563"/>
      <c r="N1722" s="568"/>
      <c r="O1722" s="570"/>
      <c r="P1722" s="671">
        <f t="shared" si="264"/>
        <v>0</v>
      </c>
      <c r="Q1722" s="63">
        <f t="shared" si="265"/>
        <v>0</v>
      </c>
      <c r="R1722" s="62">
        <f t="shared" si="266"/>
        <v>0</v>
      </c>
      <c r="S1722" s="66">
        <f t="shared" si="267"/>
        <v>0</v>
      </c>
      <c r="T1722" s="7">
        <f>($I1722='Team Results'!$L$4)+0</f>
        <v>0</v>
      </c>
      <c r="U1722" s="7">
        <f t="shared" si="268"/>
        <v>0</v>
      </c>
      <c r="V1722" s="7">
        <f t="shared" si="269"/>
        <v>0</v>
      </c>
      <c r="W1722" s="66">
        <f t="shared" si="270"/>
        <v>0</v>
      </c>
    </row>
    <row r="1723" spans="1:52" ht="15">
      <c r="A1723" s="5" t="str">
        <f t="shared" si="271"/>
        <v/>
      </c>
      <c r="B1723" s="5" t="str">
        <f t="shared" si="272"/>
        <v/>
      </c>
      <c r="C1723" s="5">
        <v>42</v>
      </c>
      <c r="D1723" s="764"/>
      <c r="F1723" s="529"/>
      <c r="G1723" s="539">
        <f>IF('Form - Part 1'!$D$53="Yes",1,0)</f>
        <v>0</v>
      </c>
      <c r="H1723" s="527">
        <v>37</v>
      </c>
      <c r="I1723" s="561"/>
      <c r="J1723" s="562"/>
      <c r="K1723" s="567"/>
      <c r="L1723" s="564"/>
      <c r="M1723" s="563"/>
      <c r="N1723" s="568"/>
      <c r="O1723" s="570"/>
      <c r="P1723" s="671">
        <f t="shared" si="264"/>
        <v>0</v>
      </c>
      <c r="Q1723" s="63">
        <f t="shared" si="265"/>
        <v>0</v>
      </c>
      <c r="R1723" s="62">
        <f t="shared" si="266"/>
        <v>0</v>
      </c>
      <c r="S1723" s="66">
        <f t="shared" si="267"/>
        <v>0</v>
      </c>
      <c r="T1723" s="7">
        <f>($I1723='Team Results'!$L$4)+0</f>
        <v>0</v>
      </c>
      <c r="U1723" s="7">
        <f t="shared" si="268"/>
        <v>0</v>
      </c>
      <c r="V1723" s="7">
        <f t="shared" si="269"/>
        <v>0</v>
      </c>
      <c r="W1723" s="66">
        <f t="shared" si="270"/>
        <v>0</v>
      </c>
    </row>
    <row r="1724" spans="1:52" ht="15">
      <c r="A1724" s="5" t="str">
        <f t="shared" si="271"/>
        <v/>
      </c>
      <c r="B1724" s="5" t="str">
        <f t="shared" si="272"/>
        <v/>
      </c>
      <c r="C1724" s="5">
        <v>42</v>
      </c>
      <c r="D1724" s="764"/>
      <c r="F1724" s="529"/>
      <c r="G1724" s="539">
        <f>IF('Form - Part 1'!$D$53="Yes",1,0)</f>
        <v>0</v>
      </c>
      <c r="H1724" s="527">
        <v>38</v>
      </c>
      <c r="I1724" s="561"/>
      <c r="J1724" s="562"/>
      <c r="K1724" s="567"/>
      <c r="L1724" s="564"/>
      <c r="M1724" s="563"/>
      <c r="N1724" s="568"/>
      <c r="O1724" s="570"/>
      <c r="P1724" s="671">
        <f t="shared" si="264"/>
        <v>0</v>
      </c>
      <c r="Q1724" s="63">
        <f t="shared" si="265"/>
        <v>0</v>
      </c>
      <c r="R1724" s="62">
        <f t="shared" si="266"/>
        <v>0</v>
      </c>
      <c r="S1724" s="66">
        <f t="shared" si="267"/>
        <v>0</v>
      </c>
      <c r="T1724" s="7">
        <f>($I1724='Team Results'!$L$4)+0</f>
        <v>0</v>
      </c>
      <c r="U1724" s="7">
        <f t="shared" si="268"/>
        <v>0</v>
      </c>
      <c r="V1724" s="7">
        <f t="shared" si="269"/>
        <v>0</v>
      </c>
      <c r="W1724" s="66">
        <f t="shared" si="270"/>
        <v>0</v>
      </c>
    </row>
    <row r="1725" spans="1:52" ht="15">
      <c r="A1725" s="5" t="str">
        <f t="shared" si="271"/>
        <v/>
      </c>
      <c r="B1725" s="5" t="str">
        <f t="shared" si="272"/>
        <v/>
      </c>
      <c r="C1725" s="5">
        <v>42</v>
      </c>
      <c r="D1725" s="764"/>
      <c r="F1725" s="529"/>
      <c r="G1725" s="539">
        <f>IF('Form - Part 1'!$D$53="Yes",1,0)</f>
        <v>0</v>
      </c>
      <c r="H1725" s="527">
        <v>39</v>
      </c>
      <c r="I1725" s="561"/>
      <c r="J1725" s="562"/>
      <c r="K1725" s="563"/>
      <c r="L1725" s="564"/>
      <c r="M1725" s="563"/>
      <c r="N1725" s="565"/>
      <c r="O1725" s="570"/>
      <c r="P1725" s="671">
        <f t="shared" si="264"/>
        <v>0</v>
      </c>
      <c r="Q1725" s="63">
        <f t="shared" si="265"/>
        <v>0</v>
      </c>
      <c r="R1725" s="62">
        <f t="shared" si="266"/>
        <v>0</v>
      </c>
      <c r="S1725" s="66">
        <f t="shared" si="267"/>
        <v>0</v>
      </c>
      <c r="T1725" s="7">
        <f>($I1725='Team Results'!$L$4)+0</f>
        <v>0</v>
      </c>
      <c r="U1725" s="7">
        <f t="shared" si="268"/>
        <v>0</v>
      </c>
      <c r="V1725" s="7">
        <f t="shared" si="269"/>
        <v>0</v>
      </c>
      <c r="W1725" s="66">
        <f t="shared" si="270"/>
        <v>0</v>
      </c>
    </row>
    <row r="1726" spans="1:52" s="5" customFormat="1" ht="15">
      <c r="A1726" s="5" t="str">
        <f t="shared" si="271"/>
        <v/>
      </c>
      <c r="B1726" s="5" t="str">
        <f t="shared" si="272"/>
        <v/>
      </c>
      <c r="C1726" s="5">
        <v>42</v>
      </c>
      <c r="D1726" s="765"/>
      <c r="E1726" s="536"/>
      <c r="F1726" s="529"/>
      <c r="G1726" s="539">
        <f>IF('Form - Part 1'!$D$53="Yes",1,0)</f>
        <v>0</v>
      </c>
      <c r="H1726" s="537">
        <v>40</v>
      </c>
      <c r="I1726" s="579"/>
      <c r="J1726" s="580"/>
      <c r="K1726" s="583"/>
      <c r="L1726" s="582"/>
      <c r="M1726" s="583"/>
      <c r="N1726" s="584"/>
      <c r="O1726" s="585"/>
      <c r="P1726" s="671">
        <f t="shared" si="264"/>
        <v>0</v>
      </c>
      <c r="Q1726" s="63">
        <f t="shared" si="265"/>
        <v>0</v>
      </c>
      <c r="R1726" s="62">
        <f t="shared" si="266"/>
        <v>0</v>
      </c>
      <c r="S1726" s="66">
        <f t="shared" si="267"/>
        <v>0</v>
      </c>
      <c r="T1726" s="7">
        <f>($I1726='Team Results'!$L$4)+0</f>
        <v>0</v>
      </c>
      <c r="U1726" s="7">
        <f t="shared" si="268"/>
        <v>0</v>
      </c>
      <c r="V1726" s="7">
        <f t="shared" si="269"/>
        <v>0</v>
      </c>
      <c r="W1726" s="66">
        <f t="shared" si="270"/>
        <v>0</v>
      </c>
      <c r="X1726" s="62"/>
      <c r="Y1726" s="62"/>
      <c r="Z1726" s="62"/>
      <c r="AA1726" s="62"/>
      <c r="AB1726" s="62"/>
      <c r="AC1726" s="62"/>
      <c r="AD1726" s="62"/>
      <c r="AE1726" s="62"/>
      <c r="AF1726" s="62"/>
      <c r="AG1726" s="62"/>
      <c r="AH1726" s="62"/>
      <c r="AI1726" s="62"/>
      <c r="AJ1726" s="62"/>
      <c r="AK1726" s="62"/>
      <c r="AL1726" s="62"/>
      <c r="AM1726" s="62"/>
      <c r="AN1726" s="62"/>
      <c r="AO1726" s="62"/>
      <c r="AP1726" s="62"/>
      <c r="AQ1726" s="62"/>
      <c r="AR1726" s="62"/>
      <c r="AS1726" s="62"/>
      <c r="AT1726" s="62"/>
      <c r="AU1726" s="62"/>
      <c r="AV1726" s="62"/>
      <c r="AW1726" s="62"/>
      <c r="AX1726" s="62"/>
      <c r="AY1726" s="62"/>
      <c r="AZ1726" s="62"/>
    </row>
    <row r="1727" spans="1:52" s="241" customFormat="1">
      <c r="D1727" s="298"/>
      <c r="E1727" s="299"/>
      <c r="F1727" s="300"/>
      <c r="G1727" s="300"/>
      <c r="I1727" s="242"/>
      <c r="J1727" s="242"/>
      <c r="K1727" s="242"/>
      <c r="L1727" s="242"/>
      <c r="M1727" s="242"/>
      <c r="N1727" s="242"/>
      <c r="O1727" s="243"/>
      <c r="P1727" s="671">
        <f t="shared" si="264"/>
        <v>0</v>
      </c>
      <c r="Q1727" s="63">
        <f t="shared" si="265"/>
        <v>0</v>
      </c>
      <c r="R1727" s="62">
        <f t="shared" si="266"/>
        <v>0</v>
      </c>
      <c r="S1727" s="66">
        <f t="shared" si="267"/>
        <v>0</v>
      </c>
      <c r="T1727" s="7">
        <f>($I1727='Team Results'!$L$4)+0</f>
        <v>0</v>
      </c>
      <c r="U1727" s="7">
        <f t="shared" si="268"/>
        <v>0</v>
      </c>
      <c r="V1727" s="7">
        <f t="shared" si="269"/>
        <v>0</v>
      </c>
      <c r="W1727" s="66">
        <f t="shared" si="270"/>
        <v>0</v>
      </c>
    </row>
    <row r="1728" spans="1:52" ht="15">
      <c r="A1728" s="5" t="str">
        <f>IF(ISERROR(MONTH($E$1728)),"",MONTH($E$1728))</f>
        <v/>
      </c>
      <c r="B1728" s="5" t="str">
        <f>IF(ISERROR(WEEKNUM($E$1728)),"",WEEKNUM($E$1728))</f>
        <v/>
      </c>
      <c r="C1728" s="5">
        <v>43</v>
      </c>
      <c r="D1728" s="763">
        <v>43</v>
      </c>
      <c r="E1728" s="538" t="str">
        <f>IF(ISBLANK('Form - Part 1'!B54),"",'Form - Part 1'!B54)</f>
        <v/>
      </c>
      <c r="F1728" s="539" t="str">
        <f>IF(ISBLANK('Form - Part 1'!C54),"0",'Form - Part 1'!C54)</f>
        <v>0</v>
      </c>
      <c r="G1728" s="539">
        <f>IF('Form - Part 1'!$D$54="Yes",1,0)</f>
        <v>0</v>
      </c>
      <c r="H1728" s="527">
        <v>1</v>
      </c>
      <c r="I1728" s="561"/>
      <c r="J1728" s="562"/>
      <c r="K1728" s="563"/>
      <c r="L1728" s="564"/>
      <c r="M1728" s="563"/>
      <c r="N1728" s="565"/>
      <c r="O1728" s="570"/>
      <c r="P1728" s="671">
        <f t="shared" si="264"/>
        <v>0</v>
      </c>
      <c r="Q1728" s="63">
        <f t="shared" si="265"/>
        <v>0</v>
      </c>
      <c r="R1728" s="62">
        <f t="shared" si="266"/>
        <v>0</v>
      </c>
      <c r="S1728" s="66">
        <f t="shared" si="267"/>
        <v>0</v>
      </c>
      <c r="T1728" s="7">
        <f>($I1728='Team Results'!$L$4)+0</f>
        <v>0</v>
      </c>
      <c r="U1728" s="7">
        <f t="shared" si="268"/>
        <v>0</v>
      </c>
      <c r="V1728" s="7">
        <f t="shared" si="269"/>
        <v>0</v>
      </c>
      <c r="W1728" s="66">
        <f t="shared" si="270"/>
        <v>0</v>
      </c>
    </row>
    <row r="1729" spans="1:23" ht="15">
      <c r="A1729" s="5" t="str">
        <f t="shared" ref="A1729:A1767" si="273">IF(ISERROR(MONTH($E$1728)),"",MONTH($E$1728))</f>
        <v/>
      </c>
      <c r="B1729" s="5" t="str">
        <f t="shared" ref="B1729:B1767" si="274">IF(ISERROR(WEEKNUM($E$1728)),"",WEEKNUM($E$1728))</f>
        <v/>
      </c>
      <c r="C1729" s="5">
        <v>43</v>
      </c>
      <c r="D1729" s="764"/>
      <c r="F1729" s="529"/>
      <c r="G1729" s="539">
        <f>IF('Form - Part 1'!$D$54="Yes",1,0)</f>
        <v>0</v>
      </c>
      <c r="H1729" s="527">
        <v>2</v>
      </c>
      <c r="I1729" s="561"/>
      <c r="J1729" s="562"/>
      <c r="K1729" s="567"/>
      <c r="L1729" s="564"/>
      <c r="M1729" s="563"/>
      <c r="N1729" s="568"/>
      <c r="O1729" s="570"/>
      <c r="P1729" s="671">
        <f t="shared" si="264"/>
        <v>0</v>
      </c>
      <c r="Q1729" s="63">
        <f t="shared" si="265"/>
        <v>0</v>
      </c>
      <c r="R1729" s="62">
        <f t="shared" si="266"/>
        <v>0</v>
      </c>
      <c r="S1729" s="66">
        <f t="shared" si="267"/>
        <v>0</v>
      </c>
      <c r="T1729" s="7">
        <f>($I1729='Team Results'!$L$4)+0</f>
        <v>0</v>
      </c>
      <c r="U1729" s="7">
        <f t="shared" si="268"/>
        <v>0</v>
      </c>
      <c r="V1729" s="7">
        <f t="shared" si="269"/>
        <v>0</v>
      </c>
      <c r="W1729" s="66">
        <f t="shared" si="270"/>
        <v>0</v>
      </c>
    </row>
    <row r="1730" spans="1:23" ht="15">
      <c r="A1730" s="5" t="str">
        <f t="shared" si="273"/>
        <v/>
      </c>
      <c r="B1730" s="5" t="str">
        <f t="shared" si="274"/>
        <v/>
      </c>
      <c r="C1730" s="5">
        <v>43</v>
      </c>
      <c r="D1730" s="764"/>
      <c r="F1730" s="529"/>
      <c r="G1730" s="539">
        <f>IF('Form - Part 1'!$D$54="Yes",1,0)</f>
        <v>0</v>
      </c>
      <c r="H1730" s="527">
        <v>3</v>
      </c>
      <c r="I1730" s="561"/>
      <c r="J1730" s="562"/>
      <c r="K1730" s="567"/>
      <c r="L1730" s="564"/>
      <c r="M1730" s="563"/>
      <c r="N1730" s="568"/>
      <c r="O1730" s="570"/>
      <c r="P1730" s="671">
        <f t="shared" si="264"/>
        <v>0</v>
      </c>
      <c r="Q1730" s="63">
        <f t="shared" si="265"/>
        <v>0</v>
      </c>
      <c r="R1730" s="62">
        <f t="shared" si="266"/>
        <v>0</v>
      </c>
      <c r="S1730" s="66">
        <f t="shared" si="267"/>
        <v>0</v>
      </c>
      <c r="T1730" s="7">
        <f>($I1730='Team Results'!$L$4)+0</f>
        <v>0</v>
      </c>
      <c r="U1730" s="7">
        <f t="shared" si="268"/>
        <v>0</v>
      </c>
      <c r="V1730" s="7">
        <f t="shared" si="269"/>
        <v>0</v>
      </c>
      <c r="W1730" s="66">
        <f t="shared" si="270"/>
        <v>0</v>
      </c>
    </row>
    <row r="1731" spans="1:23" ht="15">
      <c r="A1731" s="5" t="str">
        <f t="shared" si="273"/>
        <v/>
      </c>
      <c r="B1731" s="5" t="str">
        <f t="shared" si="274"/>
        <v/>
      </c>
      <c r="C1731" s="5">
        <v>43</v>
      </c>
      <c r="D1731" s="764"/>
      <c r="F1731" s="529"/>
      <c r="G1731" s="539">
        <f>IF('Form - Part 1'!$D$54="Yes",1,0)</f>
        <v>0</v>
      </c>
      <c r="H1731" s="527">
        <v>4</v>
      </c>
      <c r="I1731" s="561"/>
      <c r="J1731" s="562"/>
      <c r="K1731" s="563"/>
      <c r="L1731" s="564"/>
      <c r="M1731" s="563"/>
      <c r="N1731" s="565"/>
      <c r="O1731" s="570"/>
      <c r="P1731" s="671">
        <f t="shared" si="264"/>
        <v>0</v>
      </c>
      <c r="Q1731" s="63">
        <f t="shared" si="265"/>
        <v>0</v>
      </c>
      <c r="R1731" s="62">
        <f t="shared" si="266"/>
        <v>0</v>
      </c>
      <c r="S1731" s="66">
        <f t="shared" si="267"/>
        <v>0</v>
      </c>
      <c r="T1731" s="7">
        <f>($I1731='Team Results'!$L$4)+0</f>
        <v>0</v>
      </c>
      <c r="U1731" s="7">
        <f t="shared" si="268"/>
        <v>0</v>
      </c>
      <c r="V1731" s="7">
        <f t="shared" si="269"/>
        <v>0</v>
      </c>
      <c r="W1731" s="66">
        <f t="shared" si="270"/>
        <v>0</v>
      </c>
    </row>
    <row r="1732" spans="1:23" ht="15">
      <c r="A1732" s="5" t="str">
        <f t="shared" si="273"/>
        <v/>
      </c>
      <c r="B1732" s="5" t="str">
        <f t="shared" si="274"/>
        <v/>
      </c>
      <c r="C1732" s="5">
        <v>43</v>
      </c>
      <c r="D1732" s="764"/>
      <c r="F1732" s="529"/>
      <c r="G1732" s="539">
        <f>IF('Form - Part 1'!$D$54="Yes",1,0)</f>
        <v>0</v>
      </c>
      <c r="H1732" s="527">
        <v>5</v>
      </c>
      <c r="I1732" s="561"/>
      <c r="J1732" s="562"/>
      <c r="K1732" s="563"/>
      <c r="L1732" s="564"/>
      <c r="M1732" s="563"/>
      <c r="N1732" s="565"/>
      <c r="O1732" s="570"/>
      <c r="P1732" s="671">
        <f t="shared" si="264"/>
        <v>0</v>
      </c>
      <c r="Q1732" s="63">
        <f t="shared" si="265"/>
        <v>0</v>
      </c>
      <c r="R1732" s="62">
        <f t="shared" si="266"/>
        <v>0</v>
      </c>
      <c r="S1732" s="66">
        <f t="shared" si="267"/>
        <v>0</v>
      </c>
      <c r="T1732" s="7">
        <f>($I1732='Team Results'!$L$4)+0</f>
        <v>0</v>
      </c>
      <c r="U1732" s="7">
        <f t="shared" si="268"/>
        <v>0</v>
      </c>
      <c r="V1732" s="7">
        <f t="shared" si="269"/>
        <v>0</v>
      </c>
      <c r="W1732" s="66">
        <f t="shared" si="270"/>
        <v>0</v>
      </c>
    </row>
    <row r="1733" spans="1:23" ht="15">
      <c r="A1733" s="5" t="str">
        <f t="shared" si="273"/>
        <v/>
      </c>
      <c r="B1733" s="5" t="str">
        <f t="shared" si="274"/>
        <v/>
      </c>
      <c r="C1733" s="5">
        <v>43</v>
      </c>
      <c r="D1733" s="764"/>
      <c r="F1733" s="529"/>
      <c r="G1733" s="539">
        <f>IF('Form - Part 1'!$D$54="Yes",1,0)</f>
        <v>0</v>
      </c>
      <c r="H1733" s="527">
        <v>6</v>
      </c>
      <c r="I1733" s="561"/>
      <c r="J1733" s="562"/>
      <c r="K1733" s="563"/>
      <c r="L1733" s="564"/>
      <c r="M1733" s="563"/>
      <c r="N1733" s="565"/>
      <c r="O1733" s="570"/>
      <c r="P1733" s="671">
        <f t="shared" si="264"/>
        <v>0</v>
      </c>
      <c r="Q1733" s="63">
        <f t="shared" si="265"/>
        <v>0</v>
      </c>
      <c r="R1733" s="62">
        <f t="shared" si="266"/>
        <v>0</v>
      </c>
      <c r="S1733" s="66">
        <f t="shared" si="267"/>
        <v>0</v>
      </c>
      <c r="T1733" s="7">
        <f>($I1733='Team Results'!$L$4)+0</f>
        <v>0</v>
      </c>
      <c r="U1733" s="7">
        <f t="shared" si="268"/>
        <v>0</v>
      </c>
      <c r="V1733" s="7">
        <f t="shared" si="269"/>
        <v>0</v>
      </c>
      <c r="W1733" s="66">
        <f t="shared" si="270"/>
        <v>0</v>
      </c>
    </row>
    <row r="1734" spans="1:23" ht="15">
      <c r="A1734" s="5" t="str">
        <f t="shared" si="273"/>
        <v/>
      </c>
      <c r="B1734" s="5" t="str">
        <f t="shared" si="274"/>
        <v/>
      </c>
      <c r="C1734" s="5">
        <v>43</v>
      </c>
      <c r="D1734" s="764"/>
      <c r="F1734" s="529"/>
      <c r="G1734" s="539">
        <f>IF('Form - Part 1'!$D$54="Yes",1,0)</f>
        <v>0</v>
      </c>
      <c r="H1734" s="527">
        <v>7</v>
      </c>
      <c r="I1734" s="561"/>
      <c r="J1734" s="562"/>
      <c r="K1734" s="567"/>
      <c r="L1734" s="564"/>
      <c r="M1734" s="563"/>
      <c r="N1734" s="568"/>
      <c r="O1734" s="570"/>
      <c r="P1734" s="671">
        <f t="shared" si="264"/>
        <v>0</v>
      </c>
      <c r="Q1734" s="63">
        <f t="shared" si="265"/>
        <v>0</v>
      </c>
      <c r="R1734" s="62">
        <f t="shared" si="266"/>
        <v>0</v>
      </c>
      <c r="S1734" s="66">
        <f t="shared" si="267"/>
        <v>0</v>
      </c>
      <c r="T1734" s="7">
        <f>($I1734='Team Results'!$L$4)+0</f>
        <v>0</v>
      </c>
      <c r="U1734" s="7">
        <f t="shared" si="268"/>
        <v>0</v>
      </c>
      <c r="V1734" s="7">
        <f t="shared" si="269"/>
        <v>0</v>
      </c>
      <c r="W1734" s="66">
        <f t="shared" si="270"/>
        <v>0</v>
      </c>
    </row>
    <row r="1735" spans="1:23" ht="15">
      <c r="A1735" s="5" t="str">
        <f t="shared" si="273"/>
        <v/>
      </c>
      <c r="B1735" s="5" t="str">
        <f t="shared" si="274"/>
        <v/>
      </c>
      <c r="C1735" s="5">
        <v>43</v>
      </c>
      <c r="D1735" s="764"/>
      <c r="F1735" s="529"/>
      <c r="G1735" s="539">
        <f>IF('Form - Part 1'!$D$54="Yes",1,0)</f>
        <v>0</v>
      </c>
      <c r="H1735" s="527">
        <v>8</v>
      </c>
      <c r="I1735" s="561"/>
      <c r="J1735" s="562"/>
      <c r="K1735" s="567"/>
      <c r="L1735" s="564"/>
      <c r="M1735" s="563"/>
      <c r="N1735" s="568"/>
      <c r="O1735" s="570"/>
      <c r="P1735" s="671">
        <f t="shared" ref="P1735:P1798" si="275">COUNTA(J1735:N1735)</f>
        <v>0</v>
      </c>
      <c r="Q1735" s="63">
        <f t="shared" ref="Q1735:Q1798" si="276">COUNTIF(J1735:N1735,"Yes")</f>
        <v>0</v>
      </c>
      <c r="R1735" s="62">
        <f t="shared" ref="R1735:R1798" si="277">IF(Q1735 =5, 1,0)</f>
        <v>0</v>
      </c>
      <c r="S1735" s="66">
        <f t="shared" ref="S1735:S1798" si="278">IF(G1735+P1735&gt;1,1,0)</f>
        <v>0</v>
      </c>
      <c r="T1735" s="7">
        <f>($I1735='Team Results'!$L$4)+0</f>
        <v>0</v>
      </c>
      <c r="U1735" s="7">
        <f t="shared" ref="U1735:U1798" si="279">IF(T1735=1,Q1735,0)</f>
        <v>0</v>
      </c>
      <c r="V1735" s="7">
        <f t="shared" ref="V1735:V1798" si="280">IF(T1735=1,R1735,0)</f>
        <v>0</v>
      </c>
      <c r="W1735" s="66">
        <f t="shared" ref="W1735:W1798" si="281">IF(T1735=1,S1735,0)</f>
        <v>0</v>
      </c>
    </row>
    <row r="1736" spans="1:23" ht="15">
      <c r="A1736" s="5" t="str">
        <f t="shared" si="273"/>
        <v/>
      </c>
      <c r="B1736" s="5" t="str">
        <f t="shared" si="274"/>
        <v/>
      </c>
      <c r="C1736" s="5">
        <v>43</v>
      </c>
      <c r="D1736" s="764"/>
      <c r="F1736" s="529"/>
      <c r="G1736" s="539">
        <f>IF('Form - Part 1'!$D$54="Yes",1,0)</f>
        <v>0</v>
      </c>
      <c r="H1736" s="527">
        <v>9</v>
      </c>
      <c r="I1736" s="561"/>
      <c r="J1736" s="562"/>
      <c r="K1736" s="563"/>
      <c r="L1736" s="564"/>
      <c r="M1736" s="563"/>
      <c r="N1736" s="565"/>
      <c r="O1736" s="570"/>
      <c r="P1736" s="671">
        <f t="shared" si="275"/>
        <v>0</v>
      </c>
      <c r="Q1736" s="63">
        <f t="shared" si="276"/>
        <v>0</v>
      </c>
      <c r="R1736" s="62">
        <f t="shared" si="277"/>
        <v>0</v>
      </c>
      <c r="S1736" s="66">
        <f t="shared" si="278"/>
        <v>0</v>
      </c>
      <c r="T1736" s="7">
        <f>($I1736='Team Results'!$L$4)+0</f>
        <v>0</v>
      </c>
      <c r="U1736" s="7">
        <f t="shared" si="279"/>
        <v>0</v>
      </c>
      <c r="V1736" s="7">
        <f t="shared" si="280"/>
        <v>0</v>
      </c>
      <c r="W1736" s="66">
        <f t="shared" si="281"/>
        <v>0</v>
      </c>
    </row>
    <row r="1737" spans="1:23" ht="15">
      <c r="A1737" s="5" t="str">
        <f t="shared" si="273"/>
        <v/>
      </c>
      <c r="B1737" s="5" t="str">
        <f t="shared" si="274"/>
        <v/>
      </c>
      <c r="C1737" s="5">
        <v>43</v>
      </c>
      <c r="D1737" s="764"/>
      <c r="F1737" s="529"/>
      <c r="G1737" s="539">
        <f>IF('Form - Part 1'!$D$54="Yes",1,0)</f>
        <v>0</v>
      </c>
      <c r="H1737" s="527">
        <v>10</v>
      </c>
      <c r="I1737" s="561"/>
      <c r="J1737" s="562"/>
      <c r="K1737" s="567"/>
      <c r="L1737" s="564"/>
      <c r="M1737" s="563"/>
      <c r="N1737" s="568"/>
      <c r="O1737" s="570"/>
      <c r="P1737" s="671">
        <f t="shared" si="275"/>
        <v>0</v>
      </c>
      <c r="Q1737" s="63">
        <f t="shared" si="276"/>
        <v>0</v>
      </c>
      <c r="R1737" s="62">
        <f t="shared" si="277"/>
        <v>0</v>
      </c>
      <c r="S1737" s="66">
        <f t="shared" si="278"/>
        <v>0</v>
      </c>
      <c r="T1737" s="7">
        <f>($I1737='Team Results'!$L$4)+0</f>
        <v>0</v>
      </c>
      <c r="U1737" s="7">
        <f t="shared" si="279"/>
        <v>0</v>
      </c>
      <c r="V1737" s="7">
        <f t="shared" si="280"/>
        <v>0</v>
      </c>
      <c r="W1737" s="66">
        <f t="shared" si="281"/>
        <v>0</v>
      </c>
    </row>
    <row r="1738" spans="1:23" ht="15">
      <c r="A1738" s="5" t="str">
        <f t="shared" si="273"/>
        <v/>
      </c>
      <c r="B1738" s="5" t="str">
        <f t="shared" si="274"/>
        <v/>
      </c>
      <c r="C1738" s="5">
        <v>43</v>
      </c>
      <c r="D1738" s="764"/>
      <c r="F1738" s="529"/>
      <c r="G1738" s="539">
        <f>IF('Form - Part 1'!$D$54="Yes",1,0)</f>
        <v>0</v>
      </c>
      <c r="H1738" s="527">
        <v>11</v>
      </c>
      <c r="I1738" s="561"/>
      <c r="J1738" s="562"/>
      <c r="K1738" s="563"/>
      <c r="L1738" s="564"/>
      <c r="M1738" s="563"/>
      <c r="N1738" s="565"/>
      <c r="O1738" s="570"/>
      <c r="P1738" s="671">
        <f t="shared" si="275"/>
        <v>0</v>
      </c>
      <c r="Q1738" s="63">
        <f t="shared" si="276"/>
        <v>0</v>
      </c>
      <c r="R1738" s="62">
        <f t="shared" si="277"/>
        <v>0</v>
      </c>
      <c r="S1738" s="66">
        <f t="shared" si="278"/>
        <v>0</v>
      </c>
      <c r="T1738" s="7">
        <f>($I1738='Team Results'!$L$4)+0</f>
        <v>0</v>
      </c>
      <c r="U1738" s="7">
        <f t="shared" si="279"/>
        <v>0</v>
      </c>
      <c r="V1738" s="7">
        <f t="shared" si="280"/>
        <v>0</v>
      </c>
      <c r="W1738" s="66">
        <f t="shared" si="281"/>
        <v>0</v>
      </c>
    </row>
    <row r="1739" spans="1:23" ht="15">
      <c r="A1739" s="5" t="str">
        <f t="shared" si="273"/>
        <v/>
      </c>
      <c r="B1739" s="5" t="str">
        <f t="shared" si="274"/>
        <v/>
      </c>
      <c r="C1739" s="5">
        <v>43</v>
      </c>
      <c r="D1739" s="764"/>
      <c r="F1739" s="529"/>
      <c r="G1739" s="539">
        <f>IF('Form - Part 1'!$D$54="Yes",1,0)</f>
        <v>0</v>
      </c>
      <c r="H1739" s="527">
        <v>12</v>
      </c>
      <c r="I1739" s="561"/>
      <c r="J1739" s="562"/>
      <c r="K1739" s="567"/>
      <c r="L1739" s="564"/>
      <c r="M1739" s="563"/>
      <c r="N1739" s="568"/>
      <c r="O1739" s="570"/>
      <c r="P1739" s="671">
        <f t="shared" si="275"/>
        <v>0</v>
      </c>
      <c r="Q1739" s="63">
        <f t="shared" si="276"/>
        <v>0</v>
      </c>
      <c r="R1739" s="62">
        <f t="shared" si="277"/>
        <v>0</v>
      </c>
      <c r="S1739" s="66">
        <f t="shared" si="278"/>
        <v>0</v>
      </c>
      <c r="T1739" s="7">
        <f>($I1739='Team Results'!$L$4)+0</f>
        <v>0</v>
      </c>
      <c r="U1739" s="7">
        <f t="shared" si="279"/>
        <v>0</v>
      </c>
      <c r="V1739" s="7">
        <f t="shared" si="280"/>
        <v>0</v>
      </c>
      <c r="W1739" s="66">
        <f t="shared" si="281"/>
        <v>0</v>
      </c>
    </row>
    <row r="1740" spans="1:23" ht="15">
      <c r="A1740" s="5" t="str">
        <f t="shared" si="273"/>
        <v/>
      </c>
      <c r="B1740" s="5" t="str">
        <f t="shared" si="274"/>
        <v/>
      </c>
      <c r="C1740" s="5">
        <v>43</v>
      </c>
      <c r="D1740" s="764"/>
      <c r="F1740" s="529"/>
      <c r="G1740" s="539">
        <f>IF('Form - Part 1'!$D$54="Yes",1,0)</f>
        <v>0</v>
      </c>
      <c r="H1740" s="527">
        <v>13</v>
      </c>
      <c r="I1740" s="561"/>
      <c r="J1740" s="562"/>
      <c r="K1740" s="567"/>
      <c r="L1740" s="564"/>
      <c r="M1740" s="563"/>
      <c r="N1740" s="568"/>
      <c r="O1740" s="570"/>
      <c r="P1740" s="671">
        <f t="shared" si="275"/>
        <v>0</v>
      </c>
      <c r="Q1740" s="63">
        <f t="shared" si="276"/>
        <v>0</v>
      </c>
      <c r="R1740" s="62">
        <f t="shared" si="277"/>
        <v>0</v>
      </c>
      <c r="S1740" s="66">
        <f t="shared" si="278"/>
        <v>0</v>
      </c>
      <c r="T1740" s="7">
        <f>($I1740='Team Results'!$L$4)+0</f>
        <v>0</v>
      </c>
      <c r="U1740" s="7">
        <f t="shared" si="279"/>
        <v>0</v>
      </c>
      <c r="V1740" s="7">
        <f t="shared" si="280"/>
        <v>0</v>
      </c>
      <c r="W1740" s="66">
        <f t="shared" si="281"/>
        <v>0</v>
      </c>
    </row>
    <row r="1741" spans="1:23" ht="15">
      <c r="A1741" s="5" t="str">
        <f t="shared" si="273"/>
        <v/>
      </c>
      <c r="B1741" s="5" t="str">
        <f t="shared" si="274"/>
        <v/>
      </c>
      <c r="C1741" s="5">
        <v>43</v>
      </c>
      <c r="D1741" s="764"/>
      <c r="F1741" s="529"/>
      <c r="G1741" s="539">
        <f>IF('Form - Part 1'!$D$54="Yes",1,0)</f>
        <v>0</v>
      </c>
      <c r="H1741" s="527">
        <v>14</v>
      </c>
      <c r="I1741" s="561"/>
      <c r="J1741" s="562"/>
      <c r="K1741" s="563"/>
      <c r="L1741" s="564"/>
      <c r="M1741" s="563"/>
      <c r="N1741" s="565"/>
      <c r="O1741" s="570"/>
      <c r="P1741" s="671">
        <f t="shared" si="275"/>
        <v>0</v>
      </c>
      <c r="Q1741" s="63">
        <f t="shared" si="276"/>
        <v>0</v>
      </c>
      <c r="R1741" s="62">
        <f t="shared" si="277"/>
        <v>0</v>
      </c>
      <c r="S1741" s="66">
        <f t="shared" si="278"/>
        <v>0</v>
      </c>
      <c r="T1741" s="7">
        <f>($I1741='Team Results'!$L$4)+0</f>
        <v>0</v>
      </c>
      <c r="U1741" s="7">
        <f t="shared" si="279"/>
        <v>0</v>
      </c>
      <c r="V1741" s="7">
        <f t="shared" si="280"/>
        <v>0</v>
      </c>
      <c r="W1741" s="66">
        <f t="shared" si="281"/>
        <v>0</v>
      </c>
    </row>
    <row r="1742" spans="1:23" ht="15">
      <c r="A1742" s="5" t="str">
        <f t="shared" si="273"/>
        <v/>
      </c>
      <c r="B1742" s="5" t="str">
        <f t="shared" si="274"/>
        <v/>
      </c>
      <c r="C1742" s="5">
        <v>43</v>
      </c>
      <c r="D1742" s="764"/>
      <c r="F1742" s="529"/>
      <c r="G1742" s="539">
        <f>IF('Form - Part 1'!$D$54="Yes",1,0)</f>
        <v>0</v>
      </c>
      <c r="H1742" s="527">
        <v>15</v>
      </c>
      <c r="I1742" s="561"/>
      <c r="J1742" s="562"/>
      <c r="K1742" s="563"/>
      <c r="L1742" s="564"/>
      <c r="M1742" s="563"/>
      <c r="N1742" s="565"/>
      <c r="O1742" s="570"/>
      <c r="P1742" s="671">
        <f t="shared" si="275"/>
        <v>0</v>
      </c>
      <c r="Q1742" s="63">
        <f t="shared" si="276"/>
        <v>0</v>
      </c>
      <c r="R1742" s="62">
        <f t="shared" si="277"/>
        <v>0</v>
      </c>
      <c r="S1742" s="66">
        <f t="shared" si="278"/>
        <v>0</v>
      </c>
      <c r="T1742" s="7">
        <f>($I1742='Team Results'!$L$4)+0</f>
        <v>0</v>
      </c>
      <c r="U1742" s="7">
        <f t="shared" si="279"/>
        <v>0</v>
      </c>
      <c r="V1742" s="7">
        <f t="shared" si="280"/>
        <v>0</v>
      </c>
      <c r="W1742" s="66">
        <f t="shared" si="281"/>
        <v>0</v>
      </c>
    </row>
    <row r="1743" spans="1:23" ht="15">
      <c r="A1743" s="5" t="str">
        <f t="shared" si="273"/>
        <v/>
      </c>
      <c r="B1743" s="5" t="str">
        <f t="shared" si="274"/>
        <v/>
      </c>
      <c r="C1743" s="5">
        <v>43</v>
      </c>
      <c r="D1743" s="764"/>
      <c r="F1743" s="529"/>
      <c r="G1743" s="539">
        <f>IF('Form - Part 1'!$D$54="Yes",1,0)</f>
        <v>0</v>
      </c>
      <c r="H1743" s="527">
        <v>16</v>
      </c>
      <c r="I1743" s="561"/>
      <c r="J1743" s="562"/>
      <c r="K1743" s="563"/>
      <c r="L1743" s="564"/>
      <c r="M1743" s="563"/>
      <c r="N1743" s="565"/>
      <c r="O1743" s="570"/>
      <c r="P1743" s="671">
        <f t="shared" si="275"/>
        <v>0</v>
      </c>
      <c r="Q1743" s="63">
        <f t="shared" si="276"/>
        <v>0</v>
      </c>
      <c r="R1743" s="62">
        <f t="shared" si="277"/>
        <v>0</v>
      </c>
      <c r="S1743" s="66">
        <f t="shared" si="278"/>
        <v>0</v>
      </c>
      <c r="T1743" s="7">
        <f>($I1743='Team Results'!$L$4)+0</f>
        <v>0</v>
      </c>
      <c r="U1743" s="7">
        <f t="shared" si="279"/>
        <v>0</v>
      </c>
      <c r="V1743" s="7">
        <f t="shared" si="280"/>
        <v>0</v>
      </c>
      <c r="W1743" s="66">
        <f t="shared" si="281"/>
        <v>0</v>
      </c>
    </row>
    <row r="1744" spans="1:23" ht="15">
      <c r="A1744" s="5" t="str">
        <f t="shared" si="273"/>
        <v/>
      </c>
      <c r="B1744" s="5" t="str">
        <f t="shared" si="274"/>
        <v/>
      </c>
      <c r="C1744" s="5">
        <v>43</v>
      </c>
      <c r="D1744" s="764"/>
      <c r="F1744" s="529"/>
      <c r="G1744" s="539">
        <f>IF('Form - Part 1'!$D$54="Yes",1,0)</f>
        <v>0</v>
      </c>
      <c r="H1744" s="527">
        <v>17</v>
      </c>
      <c r="I1744" s="561"/>
      <c r="J1744" s="562"/>
      <c r="K1744" s="567"/>
      <c r="L1744" s="564"/>
      <c r="M1744" s="563"/>
      <c r="N1744" s="568"/>
      <c r="O1744" s="570"/>
      <c r="P1744" s="671">
        <f t="shared" si="275"/>
        <v>0</v>
      </c>
      <c r="Q1744" s="63">
        <f t="shared" si="276"/>
        <v>0</v>
      </c>
      <c r="R1744" s="62">
        <f t="shared" si="277"/>
        <v>0</v>
      </c>
      <c r="S1744" s="66">
        <f t="shared" si="278"/>
        <v>0</v>
      </c>
      <c r="T1744" s="7">
        <f>($I1744='Team Results'!$L$4)+0</f>
        <v>0</v>
      </c>
      <c r="U1744" s="7">
        <f t="shared" si="279"/>
        <v>0</v>
      </c>
      <c r="V1744" s="7">
        <f t="shared" si="280"/>
        <v>0</v>
      </c>
      <c r="W1744" s="66">
        <f t="shared" si="281"/>
        <v>0</v>
      </c>
    </row>
    <row r="1745" spans="1:23" ht="15">
      <c r="A1745" s="5" t="str">
        <f t="shared" si="273"/>
        <v/>
      </c>
      <c r="B1745" s="5" t="str">
        <f t="shared" si="274"/>
        <v/>
      </c>
      <c r="C1745" s="5">
        <v>43</v>
      </c>
      <c r="D1745" s="764"/>
      <c r="F1745" s="529"/>
      <c r="G1745" s="539">
        <f>IF('Form - Part 1'!$D$54="Yes",1,0)</f>
        <v>0</v>
      </c>
      <c r="H1745" s="527">
        <v>18</v>
      </c>
      <c r="I1745" s="561"/>
      <c r="J1745" s="562"/>
      <c r="K1745" s="567"/>
      <c r="L1745" s="564"/>
      <c r="M1745" s="563"/>
      <c r="N1745" s="568"/>
      <c r="O1745" s="570"/>
      <c r="P1745" s="671">
        <f t="shared" si="275"/>
        <v>0</v>
      </c>
      <c r="Q1745" s="63">
        <f t="shared" si="276"/>
        <v>0</v>
      </c>
      <c r="R1745" s="62">
        <f t="shared" si="277"/>
        <v>0</v>
      </c>
      <c r="S1745" s="66">
        <f t="shared" si="278"/>
        <v>0</v>
      </c>
      <c r="T1745" s="7">
        <f>($I1745='Team Results'!$L$4)+0</f>
        <v>0</v>
      </c>
      <c r="U1745" s="7">
        <f t="shared" si="279"/>
        <v>0</v>
      </c>
      <c r="V1745" s="7">
        <f t="shared" si="280"/>
        <v>0</v>
      </c>
      <c r="W1745" s="66">
        <f t="shared" si="281"/>
        <v>0</v>
      </c>
    </row>
    <row r="1746" spans="1:23" ht="15">
      <c r="A1746" s="5" t="str">
        <f t="shared" si="273"/>
        <v/>
      </c>
      <c r="B1746" s="5" t="str">
        <f t="shared" si="274"/>
        <v/>
      </c>
      <c r="C1746" s="5">
        <v>43</v>
      </c>
      <c r="D1746" s="764"/>
      <c r="F1746" s="529"/>
      <c r="G1746" s="539">
        <f>IF('Form - Part 1'!$D$54="Yes",1,0)</f>
        <v>0</v>
      </c>
      <c r="H1746" s="527">
        <v>19</v>
      </c>
      <c r="I1746" s="561"/>
      <c r="J1746" s="562"/>
      <c r="K1746" s="567"/>
      <c r="L1746" s="564"/>
      <c r="M1746" s="563"/>
      <c r="N1746" s="568"/>
      <c r="O1746" s="570"/>
      <c r="P1746" s="671">
        <f t="shared" si="275"/>
        <v>0</v>
      </c>
      <c r="Q1746" s="63">
        <f t="shared" si="276"/>
        <v>0</v>
      </c>
      <c r="R1746" s="62">
        <f t="shared" si="277"/>
        <v>0</v>
      </c>
      <c r="S1746" s="66">
        <f t="shared" si="278"/>
        <v>0</v>
      </c>
      <c r="T1746" s="7">
        <f>($I1746='Team Results'!$L$4)+0</f>
        <v>0</v>
      </c>
      <c r="U1746" s="7">
        <f t="shared" si="279"/>
        <v>0</v>
      </c>
      <c r="V1746" s="7">
        <f t="shared" si="280"/>
        <v>0</v>
      </c>
      <c r="W1746" s="66">
        <f t="shared" si="281"/>
        <v>0</v>
      </c>
    </row>
    <row r="1747" spans="1:23" ht="15">
      <c r="A1747" s="5" t="str">
        <f t="shared" si="273"/>
        <v/>
      </c>
      <c r="B1747" s="5" t="str">
        <f t="shared" si="274"/>
        <v/>
      </c>
      <c r="C1747" s="5">
        <v>43</v>
      </c>
      <c r="D1747" s="764"/>
      <c r="F1747" s="529"/>
      <c r="G1747" s="539">
        <f>IF('Form - Part 1'!$D$54="Yes",1,0)</f>
        <v>0</v>
      </c>
      <c r="H1747" s="527">
        <v>20</v>
      </c>
      <c r="I1747" s="561"/>
      <c r="J1747" s="562"/>
      <c r="K1747" s="567"/>
      <c r="L1747" s="564"/>
      <c r="M1747" s="563"/>
      <c r="N1747" s="568"/>
      <c r="O1747" s="570"/>
      <c r="P1747" s="671">
        <f t="shared" si="275"/>
        <v>0</v>
      </c>
      <c r="Q1747" s="63">
        <f t="shared" si="276"/>
        <v>0</v>
      </c>
      <c r="R1747" s="62">
        <f t="shared" si="277"/>
        <v>0</v>
      </c>
      <c r="S1747" s="66">
        <f t="shared" si="278"/>
        <v>0</v>
      </c>
      <c r="T1747" s="7">
        <f>($I1747='Team Results'!$L$4)+0</f>
        <v>0</v>
      </c>
      <c r="U1747" s="7">
        <f t="shared" si="279"/>
        <v>0</v>
      </c>
      <c r="V1747" s="7">
        <f t="shared" si="280"/>
        <v>0</v>
      </c>
      <c r="W1747" s="66">
        <f t="shared" si="281"/>
        <v>0</v>
      </c>
    </row>
    <row r="1748" spans="1:23" ht="15">
      <c r="A1748" s="5" t="str">
        <f t="shared" si="273"/>
        <v/>
      </c>
      <c r="B1748" s="5" t="str">
        <f t="shared" si="274"/>
        <v/>
      </c>
      <c r="C1748" s="5">
        <v>43</v>
      </c>
      <c r="D1748" s="764"/>
      <c r="F1748" s="529"/>
      <c r="G1748" s="539">
        <f>IF('Form - Part 1'!$D$54="Yes",1,0)</f>
        <v>0</v>
      </c>
      <c r="H1748" s="527">
        <v>21</v>
      </c>
      <c r="I1748" s="561"/>
      <c r="J1748" s="562"/>
      <c r="K1748" s="567"/>
      <c r="L1748" s="564"/>
      <c r="M1748" s="563"/>
      <c r="N1748" s="568"/>
      <c r="O1748" s="570"/>
      <c r="P1748" s="671">
        <f t="shared" si="275"/>
        <v>0</v>
      </c>
      <c r="Q1748" s="63">
        <f t="shared" si="276"/>
        <v>0</v>
      </c>
      <c r="R1748" s="62">
        <f t="shared" si="277"/>
        <v>0</v>
      </c>
      <c r="S1748" s="66">
        <f t="shared" si="278"/>
        <v>0</v>
      </c>
      <c r="T1748" s="7">
        <f>($I1748='Team Results'!$L$4)+0</f>
        <v>0</v>
      </c>
      <c r="U1748" s="7">
        <f t="shared" si="279"/>
        <v>0</v>
      </c>
      <c r="V1748" s="7">
        <f t="shared" si="280"/>
        <v>0</v>
      </c>
      <c r="W1748" s="66">
        <f t="shared" si="281"/>
        <v>0</v>
      </c>
    </row>
    <row r="1749" spans="1:23" ht="15">
      <c r="A1749" s="5" t="str">
        <f t="shared" si="273"/>
        <v/>
      </c>
      <c r="B1749" s="5" t="str">
        <f t="shared" si="274"/>
        <v/>
      </c>
      <c r="C1749" s="5">
        <v>43</v>
      </c>
      <c r="D1749" s="764"/>
      <c r="F1749" s="529"/>
      <c r="G1749" s="539">
        <f>IF('Form - Part 1'!$D$54="Yes",1,0)</f>
        <v>0</v>
      </c>
      <c r="H1749" s="527">
        <v>22</v>
      </c>
      <c r="I1749" s="561"/>
      <c r="J1749" s="562"/>
      <c r="K1749" s="567"/>
      <c r="L1749" s="564"/>
      <c r="M1749" s="563"/>
      <c r="N1749" s="568"/>
      <c r="O1749" s="570"/>
      <c r="P1749" s="671">
        <f t="shared" si="275"/>
        <v>0</v>
      </c>
      <c r="Q1749" s="63">
        <f t="shared" si="276"/>
        <v>0</v>
      </c>
      <c r="R1749" s="62">
        <f t="shared" si="277"/>
        <v>0</v>
      </c>
      <c r="S1749" s="66">
        <f t="shared" si="278"/>
        <v>0</v>
      </c>
      <c r="T1749" s="7">
        <f>($I1749='Team Results'!$L$4)+0</f>
        <v>0</v>
      </c>
      <c r="U1749" s="7">
        <f t="shared" si="279"/>
        <v>0</v>
      </c>
      <c r="V1749" s="7">
        <f t="shared" si="280"/>
        <v>0</v>
      </c>
      <c r="W1749" s="66">
        <f t="shared" si="281"/>
        <v>0</v>
      </c>
    </row>
    <row r="1750" spans="1:23" ht="15">
      <c r="A1750" s="5" t="str">
        <f t="shared" si="273"/>
        <v/>
      </c>
      <c r="B1750" s="5" t="str">
        <f t="shared" si="274"/>
        <v/>
      </c>
      <c r="C1750" s="5">
        <v>43</v>
      </c>
      <c r="D1750" s="764"/>
      <c r="F1750" s="529"/>
      <c r="G1750" s="539">
        <f>IF('Form - Part 1'!$D$54="Yes",1,0)</f>
        <v>0</v>
      </c>
      <c r="H1750" s="527">
        <v>23</v>
      </c>
      <c r="I1750" s="561"/>
      <c r="J1750" s="562"/>
      <c r="K1750" s="567"/>
      <c r="L1750" s="564"/>
      <c r="M1750" s="563"/>
      <c r="N1750" s="568"/>
      <c r="O1750" s="570"/>
      <c r="P1750" s="671">
        <f t="shared" si="275"/>
        <v>0</v>
      </c>
      <c r="Q1750" s="63">
        <f t="shared" si="276"/>
        <v>0</v>
      </c>
      <c r="R1750" s="62">
        <f t="shared" si="277"/>
        <v>0</v>
      </c>
      <c r="S1750" s="66">
        <f t="shared" si="278"/>
        <v>0</v>
      </c>
      <c r="T1750" s="7">
        <f>($I1750='Team Results'!$L$4)+0</f>
        <v>0</v>
      </c>
      <c r="U1750" s="7">
        <f t="shared" si="279"/>
        <v>0</v>
      </c>
      <c r="V1750" s="7">
        <f t="shared" si="280"/>
        <v>0</v>
      </c>
      <c r="W1750" s="66">
        <f t="shared" si="281"/>
        <v>0</v>
      </c>
    </row>
    <row r="1751" spans="1:23" ht="15">
      <c r="A1751" s="5" t="str">
        <f t="shared" si="273"/>
        <v/>
      </c>
      <c r="B1751" s="5" t="str">
        <f t="shared" si="274"/>
        <v/>
      </c>
      <c r="C1751" s="5">
        <v>43</v>
      </c>
      <c r="D1751" s="764"/>
      <c r="F1751" s="529"/>
      <c r="G1751" s="539">
        <f>IF('Form - Part 1'!$D$54="Yes",1,0)</f>
        <v>0</v>
      </c>
      <c r="H1751" s="527">
        <v>24</v>
      </c>
      <c r="I1751" s="561"/>
      <c r="J1751" s="562"/>
      <c r="K1751" s="567"/>
      <c r="L1751" s="564"/>
      <c r="M1751" s="563"/>
      <c r="N1751" s="568"/>
      <c r="O1751" s="570"/>
      <c r="P1751" s="671">
        <f t="shared" si="275"/>
        <v>0</v>
      </c>
      <c r="Q1751" s="63">
        <f t="shared" si="276"/>
        <v>0</v>
      </c>
      <c r="R1751" s="62">
        <f t="shared" si="277"/>
        <v>0</v>
      </c>
      <c r="S1751" s="66">
        <f t="shared" si="278"/>
        <v>0</v>
      </c>
      <c r="T1751" s="7">
        <f>($I1751='Team Results'!$L$4)+0</f>
        <v>0</v>
      </c>
      <c r="U1751" s="7">
        <f t="shared" si="279"/>
        <v>0</v>
      </c>
      <c r="V1751" s="7">
        <f t="shared" si="280"/>
        <v>0</v>
      </c>
      <c r="W1751" s="66">
        <f t="shared" si="281"/>
        <v>0</v>
      </c>
    </row>
    <row r="1752" spans="1:23" ht="15">
      <c r="A1752" s="5" t="str">
        <f t="shared" si="273"/>
        <v/>
      </c>
      <c r="B1752" s="5" t="str">
        <f t="shared" si="274"/>
        <v/>
      </c>
      <c r="C1752" s="5">
        <v>43</v>
      </c>
      <c r="D1752" s="764"/>
      <c r="F1752" s="529"/>
      <c r="G1752" s="539">
        <f>IF('Form - Part 1'!$D$54="Yes",1,0)</f>
        <v>0</v>
      </c>
      <c r="H1752" s="527">
        <v>25</v>
      </c>
      <c r="I1752" s="561"/>
      <c r="J1752" s="562"/>
      <c r="K1752" s="567"/>
      <c r="L1752" s="564"/>
      <c r="M1752" s="563"/>
      <c r="N1752" s="568"/>
      <c r="O1752" s="570"/>
      <c r="P1752" s="671">
        <f t="shared" si="275"/>
        <v>0</v>
      </c>
      <c r="Q1752" s="63">
        <f t="shared" si="276"/>
        <v>0</v>
      </c>
      <c r="R1752" s="62">
        <f t="shared" si="277"/>
        <v>0</v>
      </c>
      <c r="S1752" s="66">
        <f t="shared" si="278"/>
        <v>0</v>
      </c>
      <c r="T1752" s="7">
        <f>($I1752='Team Results'!$L$4)+0</f>
        <v>0</v>
      </c>
      <c r="U1752" s="7">
        <f t="shared" si="279"/>
        <v>0</v>
      </c>
      <c r="V1752" s="7">
        <f t="shared" si="280"/>
        <v>0</v>
      </c>
      <c r="W1752" s="66">
        <f t="shared" si="281"/>
        <v>0</v>
      </c>
    </row>
    <row r="1753" spans="1:23" ht="15">
      <c r="A1753" s="5" t="str">
        <f t="shared" si="273"/>
        <v/>
      </c>
      <c r="B1753" s="5" t="str">
        <f t="shared" si="274"/>
        <v/>
      </c>
      <c r="C1753" s="5">
        <v>43</v>
      </c>
      <c r="D1753" s="764"/>
      <c r="F1753" s="529"/>
      <c r="G1753" s="539">
        <f>IF('Form - Part 1'!$D$54="Yes",1,0)</f>
        <v>0</v>
      </c>
      <c r="H1753" s="527">
        <v>26</v>
      </c>
      <c r="I1753" s="561"/>
      <c r="J1753" s="562"/>
      <c r="K1753" s="563"/>
      <c r="L1753" s="564"/>
      <c r="M1753" s="563"/>
      <c r="N1753" s="565"/>
      <c r="O1753" s="570"/>
      <c r="P1753" s="671">
        <f t="shared" si="275"/>
        <v>0</v>
      </c>
      <c r="Q1753" s="63">
        <f t="shared" si="276"/>
        <v>0</v>
      </c>
      <c r="R1753" s="62">
        <f t="shared" si="277"/>
        <v>0</v>
      </c>
      <c r="S1753" s="66">
        <f t="shared" si="278"/>
        <v>0</v>
      </c>
      <c r="T1753" s="7">
        <f>($I1753='Team Results'!$L$4)+0</f>
        <v>0</v>
      </c>
      <c r="U1753" s="7">
        <f t="shared" si="279"/>
        <v>0</v>
      </c>
      <c r="V1753" s="7">
        <f t="shared" si="280"/>
        <v>0</v>
      </c>
      <c r="W1753" s="66">
        <f t="shared" si="281"/>
        <v>0</v>
      </c>
    </row>
    <row r="1754" spans="1:23" ht="15">
      <c r="A1754" s="5" t="str">
        <f t="shared" si="273"/>
        <v/>
      </c>
      <c r="B1754" s="5" t="str">
        <f t="shared" si="274"/>
        <v/>
      </c>
      <c r="C1754" s="5">
        <v>43</v>
      </c>
      <c r="D1754" s="764"/>
      <c r="F1754" s="529"/>
      <c r="G1754" s="539">
        <f>IF('Form - Part 1'!$D$54="Yes",1,0)</f>
        <v>0</v>
      </c>
      <c r="H1754" s="527">
        <v>27</v>
      </c>
      <c r="I1754" s="561"/>
      <c r="J1754" s="562"/>
      <c r="K1754" s="563"/>
      <c r="L1754" s="564"/>
      <c r="M1754" s="563"/>
      <c r="N1754" s="565"/>
      <c r="O1754" s="570"/>
      <c r="P1754" s="671">
        <f t="shared" si="275"/>
        <v>0</v>
      </c>
      <c r="Q1754" s="63">
        <f t="shared" si="276"/>
        <v>0</v>
      </c>
      <c r="R1754" s="62">
        <f t="shared" si="277"/>
        <v>0</v>
      </c>
      <c r="S1754" s="66">
        <f t="shared" si="278"/>
        <v>0</v>
      </c>
      <c r="T1754" s="7">
        <f>($I1754='Team Results'!$L$4)+0</f>
        <v>0</v>
      </c>
      <c r="U1754" s="7">
        <f t="shared" si="279"/>
        <v>0</v>
      </c>
      <c r="V1754" s="7">
        <f t="shared" si="280"/>
        <v>0</v>
      </c>
      <c r="W1754" s="66">
        <f t="shared" si="281"/>
        <v>0</v>
      </c>
    </row>
    <row r="1755" spans="1:23" ht="15">
      <c r="A1755" s="5" t="str">
        <f t="shared" si="273"/>
        <v/>
      </c>
      <c r="B1755" s="5" t="str">
        <f t="shared" si="274"/>
        <v/>
      </c>
      <c r="C1755" s="5">
        <v>43</v>
      </c>
      <c r="D1755" s="764"/>
      <c r="F1755" s="529"/>
      <c r="G1755" s="539">
        <f>IF('Form - Part 1'!$D$54="Yes",1,0)</f>
        <v>0</v>
      </c>
      <c r="H1755" s="527">
        <v>28</v>
      </c>
      <c r="I1755" s="561"/>
      <c r="J1755" s="562"/>
      <c r="K1755" s="563"/>
      <c r="L1755" s="564"/>
      <c r="M1755" s="563"/>
      <c r="N1755" s="565"/>
      <c r="O1755" s="570"/>
      <c r="P1755" s="671">
        <f t="shared" si="275"/>
        <v>0</v>
      </c>
      <c r="Q1755" s="63">
        <f t="shared" si="276"/>
        <v>0</v>
      </c>
      <c r="R1755" s="62">
        <f t="shared" si="277"/>
        <v>0</v>
      </c>
      <c r="S1755" s="66">
        <f t="shared" si="278"/>
        <v>0</v>
      </c>
      <c r="T1755" s="7">
        <f>($I1755='Team Results'!$L$4)+0</f>
        <v>0</v>
      </c>
      <c r="U1755" s="7">
        <f t="shared" si="279"/>
        <v>0</v>
      </c>
      <c r="V1755" s="7">
        <f t="shared" si="280"/>
        <v>0</v>
      </c>
      <c r="W1755" s="66">
        <f t="shared" si="281"/>
        <v>0</v>
      </c>
    </row>
    <row r="1756" spans="1:23" ht="15">
      <c r="A1756" s="5" t="str">
        <f t="shared" si="273"/>
        <v/>
      </c>
      <c r="B1756" s="5" t="str">
        <f t="shared" si="274"/>
        <v/>
      </c>
      <c r="C1756" s="5">
        <v>43</v>
      </c>
      <c r="D1756" s="764"/>
      <c r="F1756" s="529"/>
      <c r="G1756" s="539">
        <f>IF('Form - Part 1'!$D$54="Yes",1,0)</f>
        <v>0</v>
      </c>
      <c r="H1756" s="527">
        <v>29</v>
      </c>
      <c r="I1756" s="561"/>
      <c r="J1756" s="562"/>
      <c r="K1756" s="563"/>
      <c r="L1756" s="564"/>
      <c r="M1756" s="563"/>
      <c r="N1756" s="565"/>
      <c r="O1756" s="570"/>
      <c r="P1756" s="671">
        <f t="shared" si="275"/>
        <v>0</v>
      </c>
      <c r="Q1756" s="63">
        <f t="shared" si="276"/>
        <v>0</v>
      </c>
      <c r="R1756" s="62">
        <f t="shared" si="277"/>
        <v>0</v>
      </c>
      <c r="S1756" s="66">
        <f t="shared" si="278"/>
        <v>0</v>
      </c>
      <c r="T1756" s="7">
        <f>($I1756='Team Results'!$L$4)+0</f>
        <v>0</v>
      </c>
      <c r="U1756" s="7">
        <f t="shared" si="279"/>
        <v>0</v>
      </c>
      <c r="V1756" s="7">
        <f t="shared" si="280"/>
        <v>0</v>
      </c>
      <c r="W1756" s="66">
        <f t="shared" si="281"/>
        <v>0</v>
      </c>
    </row>
    <row r="1757" spans="1:23" ht="15">
      <c r="A1757" s="5" t="str">
        <f t="shared" si="273"/>
        <v/>
      </c>
      <c r="B1757" s="5" t="str">
        <f t="shared" si="274"/>
        <v/>
      </c>
      <c r="C1757" s="5">
        <v>43</v>
      </c>
      <c r="D1757" s="764"/>
      <c r="F1757" s="529"/>
      <c r="G1757" s="539">
        <f>IF('Form - Part 1'!$D$54="Yes",1,0)</f>
        <v>0</v>
      </c>
      <c r="H1757" s="527">
        <v>30</v>
      </c>
      <c r="I1757" s="561"/>
      <c r="J1757" s="562"/>
      <c r="K1757" s="567"/>
      <c r="L1757" s="564"/>
      <c r="M1757" s="563"/>
      <c r="N1757" s="568"/>
      <c r="O1757" s="570"/>
      <c r="P1757" s="671">
        <f t="shared" si="275"/>
        <v>0</v>
      </c>
      <c r="Q1757" s="63">
        <f t="shared" si="276"/>
        <v>0</v>
      </c>
      <c r="R1757" s="62">
        <f t="shared" si="277"/>
        <v>0</v>
      </c>
      <c r="S1757" s="66">
        <f t="shared" si="278"/>
        <v>0</v>
      </c>
      <c r="T1757" s="7">
        <f>($I1757='Team Results'!$L$4)+0</f>
        <v>0</v>
      </c>
      <c r="U1757" s="7">
        <f t="shared" si="279"/>
        <v>0</v>
      </c>
      <c r="V1757" s="7">
        <f t="shared" si="280"/>
        <v>0</v>
      </c>
      <c r="W1757" s="66">
        <f t="shared" si="281"/>
        <v>0</v>
      </c>
    </row>
    <row r="1758" spans="1:23" ht="15">
      <c r="A1758" s="5" t="str">
        <f t="shared" si="273"/>
        <v/>
      </c>
      <c r="B1758" s="5" t="str">
        <f t="shared" si="274"/>
        <v/>
      </c>
      <c r="C1758" s="5">
        <v>43</v>
      </c>
      <c r="D1758" s="764"/>
      <c r="F1758" s="529"/>
      <c r="G1758" s="539">
        <f>IF('Form - Part 1'!$D$54="Yes",1,0)</f>
        <v>0</v>
      </c>
      <c r="H1758" s="527">
        <v>31</v>
      </c>
      <c r="I1758" s="561"/>
      <c r="J1758" s="562"/>
      <c r="K1758" s="567"/>
      <c r="L1758" s="564"/>
      <c r="M1758" s="563"/>
      <c r="N1758" s="568"/>
      <c r="O1758" s="570"/>
      <c r="P1758" s="671">
        <f t="shared" si="275"/>
        <v>0</v>
      </c>
      <c r="Q1758" s="63">
        <f t="shared" si="276"/>
        <v>0</v>
      </c>
      <c r="R1758" s="62">
        <f t="shared" si="277"/>
        <v>0</v>
      </c>
      <c r="S1758" s="66">
        <f t="shared" si="278"/>
        <v>0</v>
      </c>
      <c r="T1758" s="7">
        <f>($I1758='Team Results'!$L$4)+0</f>
        <v>0</v>
      </c>
      <c r="U1758" s="7">
        <f t="shared" si="279"/>
        <v>0</v>
      </c>
      <c r="V1758" s="7">
        <f t="shared" si="280"/>
        <v>0</v>
      </c>
      <c r="W1758" s="66">
        <f t="shared" si="281"/>
        <v>0</v>
      </c>
    </row>
    <row r="1759" spans="1:23" ht="15">
      <c r="A1759" s="5" t="str">
        <f t="shared" si="273"/>
        <v/>
      </c>
      <c r="B1759" s="5" t="str">
        <f t="shared" si="274"/>
        <v/>
      </c>
      <c r="C1759" s="5">
        <v>43</v>
      </c>
      <c r="D1759" s="764"/>
      <c r="F1759" s="529"/>
      <c r="G1759" s="539">
        <f>IF('Form - Part 1'!$D$54="Yes",1,0)</f>
        <v>0</v>
      </c>
      <c r="H1759" s="527">
        <v>32</v>
      </c>
      <c r="I1759" s="561"/>
      <c r="J1759" s="562"/>
      <c r="K1759" s="567"/>
      <c r="L1759" s="564"/>
      <c r="M1759" s="563"/>
      <c r="N1759" s="568"/>
      <c r="O1759" s="570"/>
      <c r="P1759" s="671">
        <f t="shared" si="275"/>
        <v>0</v>
      </c>
      <c r="Q1759" s="63">
        <f t="shared" si="276"/>
        <v>0</v>
      </c>
      <c r="R1759" s="62">
        <f t="shared" si="277"/>
        <v>0</v>
      </c>
      <c r="S1759" s="66">
        <f t="shared" si="278"/>
        <v>0</v>
      </c>
      <c r="T1759" s="7">
        <f>($I1759='Team Results'!$L$4)+0</f>
        <v>0</v>
      </c>
      <c r="U1759" s="7">
        <f t="shared" si="279"/>
        <v>0</v>
      </c>
      <c r="V1759" s="7">
        <f t="shared" si="280"/>
        <v>0</v>
      </c>
      <c r="W1759" s="66">
        <f t="shared" si="281"/>
        <v>0</v>
      </c>
    </row>
    <row r="1760" spans="1:23" ht="15">
      <c r="A1760" s="5" t="str">
        <f t="shared" si="273"/>
        <v/>
      </c>
      <c r="B1760" s="5" t="str">
        <f t="shared" si="274"/>
        <v/>
      </c>
      <c r="C1760" s="5">
        <v>43</v>
      </c>
      <c r="D1760" s="764"/>
      <c r="F1760" s="529"/>
      <c r="G1760" s="539">
        <f>IF('Form - Part 1'!$D$54="Yes",1,0)</f>
        <v>0</v>
      </c>
      <c r="H1760" s="527">
        <v>33</v>
      </c>
      <c r="I1760" s="561"/>
      <c r="J1760" s="562"/>
      <c r="K1760" s="567"/>
      <c r="L1760" s="564"/>
      <c r="M1760" s="563"/>
      <c r="N1760" s="568"/>
      <c r="O1760" s="570"/>
      <c r="P1760" s="671">
        <f t="shared" si="275"/>
        <v>0</v>
      </c>
      <c r="Q1760" s="63">
        <f t="shared" si="276"/>
        <v>0</v>
      </c>
      <c r="R1760" s="62">
        <f t="shared" si="277"/>
        <v>0</v>
      </c>
      <c r="S1760" s="66">
        <f t="shared" si="278"/>
        <v>0</v>
      </c>
      <c r="T1760" s="7">
        <f>($I1760='Team Results'!$L$4)+0</f>
        <v>0</v>
      </c>
      <c r="U1760" s="7">
        <f t="shared" si="279"/>
        <v>0</v>
      </c>
      <c r="V1760" s="7">
        <f t="shared" si="280"/>
        <v>0</v>
      </c>
      <c r="W1760" s="66">
        <f t="shared" si="281"/>
        <v>0</v>
      </c>
    </row>
    <row r="1761" spans="1:52" ht="15">
      <c r="A1761" s="5" t="str">
        <f t="shared" si="273"/>
        <v/>
      </c>
      <c r="B1761" s="5" t="str">
        <f t="shared" si="274"/>
        <v/>
      </c>
      <c r="C1761" s="5">
        <v>43</v>
      </c>
      <c r="D1761" s="764"/>
      <c r="F1761" s="529"/>
      <c r="G1761" s="539">
        <f>IF('Form - Part 1'!$D$54="Yes",1,0)</f>
        <v>0</v>
      </c>
      <c r="H1761" s="527">
        <v>34</v>
      </c>
      <c r="I1761" s="561"/>
      <c r="J1761" s="562"/>
      <c r="K1761" s="567"/>
      <c r="L1761" s="564"/>
      <c r="M1761" s="563"/>
      <c r="N1761" s="568"/>
      <c r="O1761" s="570"/>
      <c r="P1761" s="671">
        <f t="shared" si="275"/>
        <v>0</v>
      </c>
      <c r="Q1761" s="63">
        <f t="shared" si="276"/>
        <v>0</v>
      </c>
      <c r="R1761" s="62">
        <f t="shared" si="277"/>
        <v>0</v>
      </c>
      <c r="S1761" s="66">
        <f t="shared" si="278"/>
        <v>0</v>
      </c>
      <c r="T1761" s="7">
        <f>($I1761='Team Results'!$L$4)+0</f>
        <v>0</v>
      </c>
      <c r="U1761" s="7">
        <f t="shared" si="279"/>
        <v>0</v>
      </c>
      <c r="V1761" s="7">
        <f t="shared" si="280"/>
        <v>0</v>
      </c>
      <c r="W1761" s="66">
        <f t="shared" si="281"/>
        <v>0</v>
      </c>
    </row>
    <row r="1762" spans="1:52" ht="15">
      <c r="A1762" s="5" t="str">
        <f t="shared" si="273"/>
        <v/>
      </c>
      <c r="B1762" s="5" t="str">
        <f t="shared" si="274"/>
        <v/>
      </c>
      <c r="C1762" s="5">
        <v>43</v>
      </c>
      <c r="D1762" s="764"/>
      <c r="F1762" s="529"/>
      <c r="G1762" s="539">
        <f>IF('Form - Part 1'!$D$54="Yes",1,0)</f>
        <v>0</v>
      </c>
      <c r="H1762" s="527">
        <v>35</v>
      </c>
      <c r="I1762" s="561"/>
      <c r="J1762" s="562"/>
      <c r="K1762" s="567"/>
      <c r="L1762" s="564"/>
      <c r="M1762" s="563"/>
      <c r="N1762" s="568"/>
      <c r="O1762" s="570"/>
      <c r="P1762" s="671">
        <f t="shared" si="275"/>
        <v>0</v>
      </c>
      <c r="Q1762" s="63">
        <f t="shared" si="276"/>
        <v>0</v>
      </c>
      <c r="R1762" s="62">
        <f t="shared" si="277"/>
        <v>0</v>
      </c>
      <c r="S1762" s="66">
        <f t="shared" si="278"/>
        <v>0</v>
      </c>
      <c r="T1762" s="7">
        <f>($I1762='Team Results'!$L$4)+0</f>
        <v>0</v>
      </c>
      <c r="U1762" s="7">
        <f t="shared" si="279"/>
        <v>0</v>
      </c>
      <c r="V1762" s="7">
        <f t="shared" si="280"/>
        <v>0</v>
      </c>
      <c r="W1762" s="66">
        <f t="shared" si="281"/>
        <v>0</v>
      </c>
    </row>
    <row r="1763" spans="1:52" ht="15">
      <c r="A1763" s="5" t="str">
        <f t="shared" si="273"/>
        <v/>
      </c>
      <c r="B1763" s="5" t="str">
        <f t="shared" si="274"/>
        <v/>
      </c>
      <c r="C1763" s="5">
        <v>43</v>
      </c>
      <c r="D1763" s="764"/>
      <c r="F1763" s="529"/>
      <c r="G1763" s="539">
        <f>IF('Form - Part 1'!$D$54="Yes",1,0)</f>
        <v>0</v>
      </c>
      <c r="H1763" s="527">
        <v>36</v>
      </c>
      <c r="I1763" s="561"/>
      <c r="J1763" s="562"/>
      <c r="K1763" s="567"/>
      <c r="L1763" s="564"/>
      <c r="M1763" s="563"/>
      <c r="N1763" s="568"/>
      <c r="O1763" s="570"/>
      <c r="P1763" s="671">
        <f t="shared" si="275"/>
        <v>0</v>
      </c>
      <c r="Q1763" s="63">
        <f t="shared" si="276"/>
        <v>0</v>
      </c>
      <c r="R1763" s="62">
        <f t="shared" si="277"/>
        <v>0</v>
      </c>
      <c r="S1763" s="66">
        <f t="shared" si="278"/>
        <v>0</v>
      </c>
      <c r="T1763" s="7">
        <f>($I1763='Team Results'!$L$4)+0</f>
        <v>0</v>
      </c>
      <c r="U1763" s="7">
        <f t="shared" si="279"/>
        <v>0</v>
      </c>
      <c r="V1763" s="7">
        <f t="shared" si="280"/>
        <v>0</v>
      </c>
      <c r="W1763" s="66">
        <f t="shared" si="281"/>
        <v>0</v>
      </c>
    </row>
    <row r="1764" spans="1:52" ht="15">
      <c r="A1764" s="5" t="str">
        <f t="shared" si="273"/>
        <v/>
      </c>
      <c r="B1764" s="5" t="str">
        <f t="shared" si="274"/>
        <v/>
      </c>
      <c r="C1764" s="5">
        <v>43</v>
      </c>
      <c r="D1764" s="764"/>
      <c r="F1764" s="529"/>
      <c r="G1764" s="539">
        <f>IF('Form - Part 1'!$D$54="Yes",1,0)</f>
        <v>0</v>
      </c>
      <c r="H1764" s="527">
        <v>37</v>
      </c>
      <c r="I1764" s="561"/>
      <c r="J1764" s="562"/>
      <c r="K1764" s="567"/>
      <c r="L1764" s="564"/>
      <c r="M1764" s="563"/>
      <c r="N1764" s="568"/>
      <c r="O1764" s="570"/>
      <c r="P1764" s="671">
        <f t="shared" si="275"/>
        <v>0</v>
      </c>
      <c r="Q1764" s="63">
        <f t="shared" si="276"/>
        <v>0</v>
      </c>
      <c r="R1764" s="62">
        <f t="shared" si="277"/>
        <v>0</v>
      </c>
      <c r="S1764" s="66">
        <f t="shared" si="278"/>
        <v>0</v>
      </c>
      <c r="T1764" s="7">
        <f>($I1764='Team Results'!$L$4)+0</f>
        <v>0</v>
      </c>
      <c r="U1764" s="7">
        <f t="shared" si="279"/>
        <v>0</v>
      </c>
      <c r="V1764" s="7">
        <f t="shared" si="280"/>
        <v>0</v>
      </c>
      <c r="W1764" s="66">
        <f t="shared" si="281"/>
        <v>0</v>
      </c>
    </row>
    <row r="1765" spans="1:52" ht="15">
      <c r="A1765" s="5" t="str">
        <f t="shared" si="273"/>
        <v/>
      </c>
      <c r="B1765" s="5" t="str">
        <f t="shared" si="274"/>
        <v/>
      </c>
      <c r="C1765" s="5">
        <v>43</v>
      </c>
      <c r="D1765" s="764"/>
      <c r="F1765" s="529"/>
      <c r="G1765" s="539">
        <f>IF('Form - Part 1'!$D$54="Yes",1,0)</f>
        <v>0</v>
      </c>
      <c r="H1765" s="527">
        <v>38</v>
      </c>
      <c r="I1765" s="561"/>
      <c r="J1765" s="562"/>
      <c r="K1765" s="567"/>
      <c r="L1765" s="564"/>
      <c r="M1765" s="563"/>
      <c r="N1765" s="568"/>
      <c r="O1765" s="570"/>
      <c r="P1765" s="671">
        <f t="shared" si="275"/>
        <v>0</v>
      </c>
      <c r="Q1765" s="63">
        <f t="shared" si="276"/>
        <v>0</v>
      </c>
      <c r="R1765" s="62">
        <f t="shared" si="277"/>
        <v>0</v>
      </c>
      <c r="S1765" s="66">
        <f t="shared" si="278"/>
        <v>0</v>
      </c>
      <c r="T1765" s="7">
        <f>($I1765='Team Results'!$L$4)+0</f>
        <v>0</v>
      </c>
      <c r="U1765" s="7">
        <f t="shared" si="279"/>
        <v>0</v>
      </c>
      <c r="V1765" s="7">
        <f t="shared" si="280"/>
        <v>0</v>
      </c>
      <c r="W1765" s="66">
        <f t="shared" si="281"/>
        <v>0</v>
      </c>
    </row>
    <row r="1766" spans="1:52" ht="15">
      <c r="A1766" s="5" t="str">
        <f t="shared" si="273"/>
        <v/>
      </c>
      <c r="B1766" s="5" t="str">
        <f t="shared" si="274"/>
        <v/>
      </c>
      <c r="C1766" s="5">
        <v>43</v>
      </c>
      <c r="D1766" s="764"/>
      <c r="F1766" s="529"/>
      <c r="G1766" s="539">
        <f>IF('Form - Part 1'!$D$54="Yes",1,0)</f>
        <v>0</v>
      </c>
      <c r="H1766" s="527">
        <v>39</v>
      </c>
      <c r="I1766" s="561"/>
      <c r="J1766" s="562"/>
      <c r="K1766" s="563"/>
      <c r="L1766" s="564"/>
      <c r="M1766" s="563"/>
      <c r="N1766" s="565"/>
      <c r="O1766" s="570"/>
      <c r="P1766" s="671">
        <f t="shared" si="275"/>
        <v>0</v>
      </c>
      <c r="Q1766" s="63">
        <f t="shared" si="276"/>
        <v>0</v>
      </c>
      <c r="R1766" s="62">
        <f t="shared" si="277"/>
        <v>0</v>
      </c>
      <c r="S1766" s="66">
        <f t="shared" si="278"/>
        <v>0</v>
      </c>
      <c r="T1766" s="7">
        <f>($I1766='Team Results'!$L$4)+0</f>
        <v>0</v>
      </c>
      <c r="U1766" s="7">
        <f t="shared" si="279"/>
        <v>0</v>
      </c>
      <c r="V1766" s="7">
        <f t="shared" si="280"/>
        <v>0</v>
      </c>
      <c r="W1766" s="66">
        <f t="shared" si="281"/>
        <v>0</v>
      </c>
    </row>
    <row r="1767" spans="1:52" s="5" customFormat="1" ht="15">
      <c r="A1767" s="5" t="str">
        <f t="shared" si="273"/>
        <v/>
      </c>
      <c r="B1767" s="5" t="str">
        <f t="shared" si="274"/>
        <v/>
      </c>
      <c r="C1767" s="5">
        <v>43</v>
      </c>
      <c r="D1767" s="765"/>
      <c r="E1767" s="536"/>
      <c r="F1767" s="529"/>
      <c r="G1767" s="539">
        <f>IF('Form - Part 1'!$D$54="Yes",1,0)</f>
        <v>0</v>
      </c>
      <c r="H1767" s="537">
        <v>40</v>
      </c>
      <c r="I1767" s="579"/>
      <c r="J1767" s="580"/>
      <c r="K1767" s="583"/>
      <c r="L1767" s="582"/>
      <c r="M1767" s="583"/>
      <c r="N1767" s="584"/>
      <c r="O1767" s="585"/>
      <c r="P1767" s="671">
        <f t="shared" si="275"/>
        <v>0</v>
      </c>
      <c r="Q1767" s="63">
        <f t="shared" si="276"/>
        <v>0</v>
      </c>
      <c r="R1767" s="62">
        <f t="shared" si="277"/>
        <v>0</v>
      </c>
      <c r="S1767" s="66">
        <f t="shared" si="278"/>
        <v>0</v>
      </c>
      <c r="T1767" s="7">
        <f>($I1767='Team Results'!$L$4)+0</f>
        <v>0</v>
      </c>
      <c r="U1767" s="7">
        <f t="shared" si="279"/>
        <v>0</v>
      </c>
      <c r="V1767" s="7">
        <f t="shared" si="280"/>
        <v>0</v>
      </c>
      <c r="W1767" s="66">
        <f t="shared" si="281"/>
        <v>0</v>
      </c>
      <c r="X1767" s="62"/>
      <c r="Y1767" s="62"/>
      <c r="Z1767" s="62"/>
      <c r="AA1767" s="62"/>
      <c r="AB1767" s="62"/>
      <c r="AC1767" s="62"/>
      <c r="AD1767" s="62"/>
      <c r="AE1767" s="62"/>
      <c r="AF1767" s="62"/>
      <c r="AG1767" s="62"/>
      <c r="AH1767" s="62"/>
      <c r="AI1767" s="62"/>
      <c r="AJ1767" s="62"/>
      <c r="AK1767" s="62"/>
      <c r="AL1767" s="62"/>
      <c r="AM1767" s="62"/>
      <c r="AN1767" s="62"/>
      <c r="AO1767" s="62"/>
      <c r="AP1767" s="62"/>
      <c r="AQ1767" s="62"/>
      <c r="AR1767" s="62"/>
      <c r="AS1767" s="62"/>
      <c r="AT1767" s="62"/>
      <c r="AU1767" s="62"/>
      <c r="AV1767" s="62"/>
      <c r="AW1767" s="62"/>
      <c r="AX1767" s="62"/>
      <c r="AY1767" s="62"/>
      <c r="AZ1767" s="62"/>
    </row>
    <row r="1768" spans="1:52" s="241" customFormat="1">
      <c r="D1768" s="298"/>
      <c r="E1768" s="299"/>
      <c r="F1768" s="300"/>
      <c r="G1768" s="300"/>
      <c r="I1768" s="242"/>
      <c r="J1768" s="242"/>
      <c r="K1768" s="242"/>
      <c r="L1768" s="242"/>
      <c r="M1768" s="242"/>
      <c r="N1768" s="242"/>
      <c r="O1768" s="243"/>
      <c r="P1768" s="671">
        <f t="shared" si="275"/>
        <v>0</v>
      </c>
      <c r="Q1768" s="63">
        <f t="shared" si="276"/>
        <v>0</v>
      </c>
      <c r="R1768" s="62">
        <f t="shared" si="277"/>
        <v>0</v>
      </c>
      <c r="S1768" s="66">
        <f t="shared" si="278"/>
        <v>0</v>
      </c>
      <c r="T1768" s="7">
        <f>($I1768='Team Results'!$L$4)+0</f>
        <v>0</v>
      </c>
      <c r="U1768" s="7">
        <f t="shared" si="279"/>
        <v>0</v>
      </c>
      <c r="V1768" s="7">
        <f t="shared" si="280"/>
        <v>0</v>
      </c>
      <c r="W1768" s="66">
        <f t="shared" si="281"/>
        <v>0</v>
      </c>
    </row>
    <row r="1769" spans="1:52" ht="15">
      <c r="A1769" s="5" t="str">
        <f>IF(ISERROR(MONTH($E$1769)),"",MONTH($E$1769))</f>
        <v/>
      </c>
      <c r="B1769" s="5" t="str">
        <f>IF(ISERROR(WEEKNUM($E$1769)),"",WEEKNUM($E$1769))</f>
        <v/>
      </c>
      <c r="C1769" s="5">
        <v>44</v>
      </c>
      <c r="D1769" s="763">
        <v>44</v>
      </c>
      <c r="E1769" s="538" t="str">
        <f>IF(ISBLANK('Form - Part 1'!B55),"",'Form - Part 1'!B55)</f>
        <v/>
      </c>
      <c r="F1769" s="539" t="str">
        <f>IF(ISBLANK('Form - Part 1'!C55),"0",'Form - Part 1'!C55)</f>
        <v>0</v>
      </c>
      <c r="G1769" s="539">
        <f>IF('Form - Part 1'!$D$55="Yes",1,0)</f>
        <v>0</v>
      </c>
      <c r="H1769" s="527">
        <v>1</v>
      </c>
      <c r="I1769" s="561"/>
      <c r="J1769" s="562"/>
      <c r="K1769" s="563"/>
      <c r="L1769" s="564"/>
      <c r="M1769" s="563"/>
      <c r="N1769" s="565"/>
      <c r="O1769" s="570"/>
      <c r="P1769" s="671">
        <f t="shared" si="275"/>
        <v>0</v>
      </c>
      <c r="Q1769" s="63">
        <f t="shared" si="276"/>
        <v>0</v>
      </c>
      <c r="R1769" s="62">
        <f t="shared" si="277"/>
        <v>0</v>
      </c>
      <c r="S1769" s="66">
        <f t="shared" si="278"/>
        <v>0</v>
      </c>
      <c r="T1769" s="7">
        <f>($I1769='Team Results'!$L$4)+0</f>
        <v>0</v>
      </c>
      <c r="U1769" s="7">
        <f t="shared" si="279"/>
        <v>0</v>
      </c>
      <c r="V1769" s="7">
        <f t="shared" si="280"/>
        <v>0</v>
      </c>
      <c r="W1769" s="66">
        <f t="shared" si="281"/>
        <v>0</v>
      </c>
    </row>
    <row r="1770" spans="1:52" ht="15">
      <c r="A1770" s="5" t="str">
        <f t="shared" ref="A1770:A1808" si="282">IF(ISERROR(MONTH($E$1769)),"",MONTH($E$1769))</f>
        <v/>
      </c>
      <c r="B1770" s="5" t="str">
        <f t="shared" ref="B1770:B1808" si="283">IF(ISERROR(WEEKNUM($E$1769)),"",WEEKNUM($E$1769))</f>
        <v/>
      </c>
      <c r="C1770" s="5">
        <v>44</v>
      </c>
      <c r="D1770" s="764"/>
      <c r="F1770" s="529"/>
      <c r="G1770" s="539">
        <f>IF('Form - Part 1'!$D$55="Yes",1,0)</f>
        <v>0</v>
      </c>
      <c r="H1770" s="527">
        <v>2</v>
      </c>
      <c r="I1770" s="561"/>
      <c r="J1770" s="562"/>
      <c r="K1770" s="567"/>
      <c r="L1770" s="564"/>
      <c r="M1770" s="563"/>
      <c r="N1770" s="568"/>
      <c r="O1770" s="570"/>
      <c r="P1770" s="671">
        <f t="shared" si="275"/>
        <v>0</v>
      </c>
      <c r="Q1770" s="63">
        <f t="shared" si="276"/>
        <v>0</v>
      </c>
      <c r="R1770" s="62">
        <f t="shared" si="277"/>
        <v>0</v>
      </c>
      <c r="S1770" s="66">
        <f t="shared" si="278"/>
        <v>0</v>
      </c>
      <c r="T1770" s="7">
        <f>($I1770='Team Results'!$L$4)+0</f>
        <v>0</v>
      </c>
      <c r="U1770" s="7">
        <f t="shared" si="279"/>
        <v>0</v>
      </c>
      <c r="V1770" s="7">
        <f t="shared" si="280"/>
        <v>0</v>
      </c>
      <c r="W1770" s="66">
        <f t="shared" si="281"/>
        <v>0</v>
      </c>
    </row>
    <row r="1771" spans="1:52" ht="15">
      <c r="A1771" s="5" t="str">
        <f t="shared" si="282"/>
        <v/>
      </c>
      <c r="B1771" s="5" t="str">
        <f t="shared" si="283"/>
        <v/>
      </c>
      <c r="C1771" s="5">
        <v>44</v>
      </c>
      <c r="D1771" s="764"/>
      <c r="F1771" s="529"/>
      <c r="G1771" s="539">
        <f>IF('Form - Part 1'!$D$55="Yes",1,0)</f>
        <v>0</v>
      </c>
      <c r="H1771" s="527">
        <v>3</v>
      </c>
      <c r="I1771" s="561"/>
      <c r="J1771" s="562"/>
      <c r="K1771" s="567"/>
      <c r="L1771" s="564"/>
      <c r="M1771" s="563"/>
      <c r="N1771" s="568"/>
      <c r="O1771" s="570"/>
      <c r="P1771" s="671">
        <f t="shared" si="275"/>
        <v>0</v>
      </c>
      <c r="Q1771" s="63">
        <f t="shared" si="276"/>
        <v>0</v>
      </c>
      <c r="R1771" s="62">
        <f t="shared" si="277"/>
        <v>0</v>
      </c>
      <c r="S1771" s="66">
        <f t="shared" si="278"/>
        <v>0</v>
      </c>
      <c r="T1771" s="7">
        <f>($I1771='Team Results'!$L$4)+0</f>
        <v>0</v>
      </c>
      <c r="U1771" s="7">
        <f t="shared" si="279"/>
        <v>0</v>
      </c>
      <c r="V1771" s="7">
        <f t="shared" si="280"/>
        <v>0</v>
      </c>
      <c r="W1771" s="66">
        <f t="shared" si="281"/>
        <v>0</v>
      </c>
    </row>
    <row r="1772" spans="1:52" ht="15">
      <c r="A1772" s="5" t="str">
        <f t="shared" si="282"/>
        <v/>
      </c>
      <c r="B1772" s="5" t="str">
        <f t="shared" si="283"/>
        <v/>
      </c>
      <c r="C1772" s="5">
        <v>44</v>
      </c>
      <c r="D1772" s="764"/>
      <c r="F1772" s="529"/>
      <c r="G1772" s="539">
        <f>IF('Form - Part 1'!$D$55="Yes",1,0)</f>
        <v>0</v>
      </c>
      <c r="H1772" s="527">
        <v>4</v>
      </c>
      <c r="I1772" s="561"/>
      <c r="J1772" s="562"/>
      <c r="K1772" s="563"/>
      <c r="L1772" s="564"/>
      <c r="M1772" s="563"/>
      <c r="N1772" s="565"/>
      <c r="O1772" s="570"/>
      <c r="P1772" s="671">
        <f t="shared" si="275"/>
        <v>0</v>
      </c>
      <c r="Q1772" s="63">
        <f t="shared" si="276"/>
        <v>0</v>
      </c>
      <c r="R1772" s="62">
        <f t="shared" si="277"/>
        <v>0</v>
      </c>
      <c r="S1772" s="66">
        <f t="shared" si="278"/>
        <v>0</v>
      </c>
      <c r="T1772" s="7">
        <f>($I1772='Team Results'!$L$4)+0</f>
        <v>0</v>
      </c>
      <c r="U1772" s="7">
        <f t="shared" si="279"/>
        <v>0</v>
      </c>
      <c r="V1772" s="7">
        <f t="shared" si="280"/>
        <v>0</v>
      </c>
      <c r="W1772" s="66">
        <f t="shared" si="281"/>
        <v>0</v>
      </c>
    </row>
    <row r="1773" spans="1:52" ht="15">
      <c r="A1773" s="5" t="str">
        <f t="shared" si="282"/>
        <v/>
      </c>
      <c r="B1773" s="5" t="str">
        <f t="shared" si="283"/>
        <v/>
      </c>
      <c r="C1773" s="5">
        <v>44</v>
      </c>
      <c r="D1773" s="764"/>
      <c r="F1773" s="529"/>
      <c r="G1773" s="539">
        <f>IF('Form - Part 1'!$D$55="Yes",1,0)</f>
        <v>0</v>
      </c>
      <c r="H1773" s="527">
        <v>5</v>
      </c>
      <c r="I1773" s="561"/>
      <c r="J1773" s="562"/>
      <c r="K1773" s="563"/>
      <c r="L1773" s="564"/>
      <c r="M1773" s="563"/>
      <c r="N1773" s="565"/>
      <c r="O1773" s="570"/>
      <c r="P1773" s="671">
        <f t="shared" si="275"/>
        <v>0</v>
      </c>
      <c r="Q1773" s="63">
        <f t="shared" si="276"/>
        <v>0</v>
      </c>
      <c r="R1773" s="62">
        <f t="shared" si="277"/>
        <v>0</v>
      </c>
      <c r="S1773" s="66">
        <f t="shared" si="278"/>
        <v>0</v>
      </c>
      <c r="T1773" s="7">
        <f>($I1773='Team Results'!$L$4)+0</f>
        <v>0</v>
      </c>
      <c r="U1773" s="7">
        <f t="shared" si="279"/>
        <v>0</v>
      </c>
      <c r="V1773" s="7">
        <f t="shared" si="280"/>
        <v>0</v>
      </c>
      <c r="W1773" s="66">
        <f t="shared" si="281"/>
        <v>0</v>
      </c>
    </row>
    <row r="1774" spans="1:52" ht="15">
      <c r="A1774" s="5" t="str">
        <f t="shared" si="282"/>
        <v/>
      </c>
      <c r="B1774" s="5" t="str">
        <f t="shared" si="283"/>
        <v/>
      </c>
      <c r="C1774" s="5">
        <v>44</v>
      </c>
      <c r="D1774" s="764"/>
      <c r="F1774" s="529"/>
      <c r="G1774" s="539">
        <f>IF('Form - Part 1'!$D$55="Yes",1,0)</f>
        <v>0</v>
      </c>
      <c r="H1774" s="527">
        <v>6</v>
      </c>
      <c r="I1774" s="561"/>
      <c r="J1774" s="562"/>
      <c r="K1774" s="563"/>
      <c r="L1774" s="564"/>
      <c r="M1774" s="563"/>
      <c r="N1774" s="565"/>
      <c r="O1774" s="570"/>
      <c r="P1774" s="671">
        <f t="shared" si="275"/>
        <v>0</v>
      </c>
      <c r="Q1774" s="63">
        <f t="shared" si="276"/>
        <v>0</v>
      </c>
      <c r="R1774" s="62">
        <f t="shared" si="277"/>
        <v>0</v>
      </c>
      <c r="S1774" s="66">
        <f t="shared" si="278"/>
        <v>0</v>
      </c>
      <c r="T1774" s="7">
        <f>($I1774='Team Results'!$L$4)+0</f>
        <v>0</v>
      </c>
      <c r="U1774" s="7">
        <f t="shared" si="279"/>
        <v>0</v>
      </c>
      <c r="V1774" s="7">
        <f t="shared" si="280"/>
        <v>0</v>
      </c>
      <c r="W1774" s="66">
        <f t="shared" si="281"/>
        <v>0</v>
      </c>
    </row>
    <row r="1775" spans="1:52" ht="15">
      <c r="A1775" s="5" t="str">
        <f t="shared" si="282"/>
        <v/>
      </c>
      <c r="B1775" s="5" t="str">
        <f t="shared" si="283"/>
        <v/>
      </c>
      <c r="C1775" s="5">
        <v>44</v>
      </c>
      <c r="D1775" s="764"/>
      <c r="F1775" s="529"/>
      <c r="G1775" s="539">
        <f>IF('Form - Part 1'!$D$55="Yes",1,0)</f>
        <v>0</v>
      </c>
      <c r="H1775" s="527">
        <v>7</v>
      </c>
      <c r="I1775" s="561"/>
      <c r="J1775" s="562"/>
      <c r="K1775" s="567"/>
      <c r="L1775" s="564"/>
      <c r="M1775" s="563"/>
      <c r="N1775" s="568"/>
      <c r="O1775" s="570"/>
      <c r="P1775" s="671">
        <f t="shared" si="275"/>
        <v>0</v>
      </c>
      <c r="Q1775" s="63">
        <f t="shared" si="276"/>
        <v>0</v>
      </c>
      <c r="R1775" s="62">
        <f t="shared" si="277"/>
        <v>0</v>
      </c>
      <c r="S1775" s="66">
        <f t="shared" si="278"/>
        <v>0</v>
      </c>
      <c r="T1775" s="7">
        <f>($I1775='Team Results'!$L$4)+0</f>
        <v>0</v>
      </c>
      <c r="U1775" s="7">
        <f t="shared" si="279"/>
        <v>0</v>
      </c>
      <c r="V1775" s="7">
        <f t="shared" si="280"/>
        <v>0</v>
      </c>
      <c r="W1775" s="66">
        <f t="shared" si="281"/>
        <v>0</v>
      </c>
    </row>
    <row r="1776" spans="1:52" ht="15">
      <c r="A1776" s="5" t="str">
        <f t="shared" si="282"/>
        <v/>
      </c>
      <c r="B1776" s="5" t="str">
        <f t="shared" si="283"/>
        <v/>
      </c>
      <c r="C1776" s="5">
        <v>44</v>
      </c>
      <c r="D1776" s="764"/>
      <c r="F1776" s="529"/>
      <c r="G1776" s="539">
        <f>IF('Form - Part 1'!$D$55="Yes",1,0)</f>
        <v>0</v>
      </c>
      <c r="H1776" s="527">
        <v>8</v>
      </c>
      <c r="I1776" s="561"/>
      <c r="J1776" s="562"/>
      <c r="K1776" s="567"/>
      <c r="L1776" s="564"/>
      <c r="M1776" s="563"/>
      <c r="N1776" s="568"/>
      <c r="O1776" s="570"/>
      <c r="P1776" s="671">
        <f t="shared" si="275"/>
        <v>0</v>
      </c>
      <c r="Q1776" s="63">
        <f t="shared" si="276"/>
        <v>0</v>
      </c>
      <c r="R1776" s="62">
        <f t="shared" si="277"/>
        <v>0</v>
      </c>
      <c r="S1776" s="66">
        <f t="shared" si="278"/>
        <v>0</v>
      </c>
      <c r="T1776" s="7">
        <f>($I1776='Team Results'!$L$4)+0</f>
        <v>0</v>
      </c>
      <c r="U1776" s="7">
        <f t="shared" si="279"/>
        <v>0</v>
      </c>
      <c r="V1776" s="7">
        <f t="shared" si="280"/>
        <v>0</v>
      </c>
      <c r="W1776" s="66">
        <f t="shared" si="281"/>
        <v>0</v>
      </c>
    </row>
    <row r="1777" spans="1:23" ht="15">
      <c r="A1777" s="5" t="str">
        <f t="shared" si="282"/>
        <v/>
      </c>
      <c r="B1777" s="5" t="str">
        <f t="shared" si="283"/>
        <v/>
      </c>
      <c r="C1777" s="5">
        <v>44</v>
      </c>
      <c r="D1777" s="764"/>
      <c r="F1777" s="529"/>
      <c r="G1777" s="539">
        <f>IF('Form - Part 1'!$D$55="Yes",1,0)</f>
        <v>0</v>
      </c>
      <c r="H1777" s="527">
        <v>9</v>
      </c>
      <c r="I1777" s="561"/>
      <c r="J1777" s="562"/>
      <c r="K1777" s="563"/>
      <c r="L1777" s="564"/>
      <c r="M1777" s="563"/>
      <c r="N1777" s="565"/>
      <c r="O1777" s="570"/>
      <c r="P1777" s="671">
        <f t="shared" si="275"/>
        <v>0</v>
      </c>
      <c r="Q1777" s="63">
        <f t="shared" si="276"/>
        <v>0</v>
      </c>
      <c r="R1777" s="62">
        <f t="shared" si="277"/>
        <v>0</v>
      </c>
      <c r="S1777" s="66">
        <f t="shared" si="278"/>
        <v>0</v>
      </c>
      <c r="T1777" s="7">
        <f>($I1777='Team Results'!$L$4)+0</f>
        <v>0</v>
      </c>
      <c r="U1777" s="7">
        <f t="shared" si="279"/>
        <v>0</v>
      </c>
      <c r="V1777" s="7">
        <f t="shared" si="280"/>
        <v>0</v>
      </c>
      <c r="W1777" s="66">
        <f t="shared" si="281"/>
        <v>0</v>
      </c>
    </row>
    <row r="1778" spans="1:23" ht="15">
      <c r="A1778" s="5" t="str">
        <f t="shared" si="282"/>
        <v/>
      </c>
      <c r="B1778" s="5" t="str">
        <f t="shared" si="283"/>
        <v/>
      </c>
      <c r="C1778" s="5">
        <v>44</v>
      </c>
      <c r="D1778" s="764"/>
      <c r="F1778" s="529"/>
      <c r="G1778" s="539">
        <f>IF('Form - Part 1'!$D$55="Yes",1,0)</f>
        <v>0</v>
      </c>
      <c r="H1778" s="527">
        <v>10</v>
      </c>
      <c r="I1778" s="561"/>
      <c r="J1778" s="562"/>
      <c r="K1778" s="567"/>
      <c r="L1778" s="564"/>
      <c r="M1778" s="563"/>
      <c r="N1778" s="568"/>
      <c r="O1778" s="570"/>
      <c r="P1778" s="671">
        <f t="shared" si="275"/>
        <v>0</v>
      </c>
      <c r="Q1778" s="63">
        <f t="shared" si="276"/>
        <v>0</v>
      </c>
      <c r="R1778" s="62">
        <f t="shared" si="277"/>
        <v>0</v>
      </c>
      <c r="S1778" s="66">
        <f t="shared" si="278"/>
        <v>0</v>
      </c>
      <c r="T1778" s="7">
        <f>($I1778='Team Results'!$L$4)+0</f>
        <v>0</v>
      </c>
      <c r="U1778" s="7">
        <f t="shared" si="279"/>
        <v>0</v>
      </c>
      <c r="V1778" s="7">
        <f t="shared" si="280"/>
        <v>0</v>
      </c>
      <c r="W1778" s="66">
        <f t="shared" si="281"/>
        <v>0</v>
      </c>
    </row>
    <row r="1779" spans="1:23" ht="15">
      <c r="A1779" s="5" t="str">
        <f t="shared" si="282"/>
        <v/>
      </c>
      <c r="B1779" s="5" t="str">
        <f t="shared" si="283"/>
        <v/>
      </c>
      <c r="C1779" s="5">
        <v>44</v>
      </c>
      <c r="D1779" s="764"/>
      <c r="F1779" s="529"/>
      <c r="G1779" s="539">
        <f>IF('Form - Part 1'!$D$55="Yes",1,0)</f>
        <v>0</v>
      </c>
      <c r="H1779" s="527">
        <v>11</v>
      </c>
      <c r="I1779" s="561"/>
      <c r="J1779" s="562"/>
      <c r="K1779" s="563"/>
      <c r="L1779" s="564"/>
      <c r="M1779" s="563"/>
      <c r="N1779" s="565"/>
      <c r="O1779" s="570"/>
      <c r="P1779" s="671">
        <f t="shared" si="275"/>
        <v>0</v>
      </c>
      <c r="Q1779" s="63">
        <f t="shared" si="276"/>
        <v>0</v>
      </c>
      <c r="R1779" s="62">
        <f t="shared" si="277"/>
        <v>0</v>
      </c>
      <c r="S1779" s="66">
        <f t="shared" si="278"/>
        <v>0</v>
      </c>
      <c r="T1779" s="7">
        <f>($I1779='Team Results'!$L$4)+0</f>
        <v>0</v>
      </c>
      <c r="U1779" s="7">
        <f t="shared" si="279"/>
        <v>0</v>
      </c>
      <c r="V1779" s="7">
        <f t="shared" si="280"/>
        <v>0</v>
      </c>
      <c r="W1779" s="66">
        <f t="shared" si="281"/>
        <v>0</v>
      </c>
    </row>
    <row r="1780" spans="1:23" ht="15">
      <c r="A1780" s="5" t="str">
        <f t="shared" si="282"/>
        <v/>
      </c>
      <c r="B1780" s="5" t="str">
        <f t="shared" si="283"/>
        <v/>
      </c>
      <c r="C1780" s="5">
        <v>44</v>
      </c>
      <c r="D1780" s="764"/>
      <c r="F1780" s="529"/>
      <c r="G1780" s="539">
        <f>IF('Form - Part 1'!$D$55="Yes",1,0)</f>
        <v>0</v>
      </c>
      <c r="H1780" s="527">
        <v>12</v>
      </c>
      <c r="I1780" s="561"/>
      <c r="J1780" s="562"/>
      <c r="K1780" s="567"/>
      <c r="L1780" s="564"/>
      <c r="M1780" s="563"/>
      <c r="N1780" s="568"/>
      <c r="O1780" s="570"/>
      <c r="P1780" s="671">
        <f t="shared" si="275"/>
        <v>0</v>
      </c>
      <c r="Q1780" s="63">
        <f t="shared" si="276"/>
        <v>0</v>
      </c>
      <c r="R1780" s="62">
        <f t="shared" si="277"/>
        <v>0</v>
      </c>
      <c r="S1780" s="66">
        <f t="shared" si="278"/>
        <v>0</v>
      </c>
      <c r="T1780" s="7">
        <f>($I1780='Team Results'!$L$4)+0</f>
        <v>0</v>
      </c>
      <c r="U1780" s="7">
        <f t="shared" si="279"/>
        <v>0</v>
      </c>
      <c r="V1780" s="7">
        <f t="shared" si="280"/>
        <v>0</v>
      </c>
      <c r="W1780" s="66">
        <f t="shared" si="281"/>
        <v>0</v>
      </c>
    </row>
    <row r="1781" spans="1:23" ht="15">
      <c r="A1781" s="5" t="str">
        <f t="shared" si="282"/>
        <v/>
      </c>
      <c r="B1781" s="5" t="str">
        <f t="shared" si="283"/>
        <v/>
      </c>
      <c r="C1781" s="5">
        <v>44</v>
      </c>
      <c r="D1781" s="764"/>
      <c r="F1781" s="529"/>
      <c r="G1781" s="539">
        <f>IF('Form - Part 1'!$D$55="Yes",1,0)</f>
        <v>0</v>
      </c>
      <c r="H1781" s="527">
        <v>13</v>
      </c>
      <c r="I1781" s="561"/>
      <c r="J1781" s="562"/>
      <c r="K1781" s="567"/>
      <c r="L1781" s="564"/>
      <c r="M1781" s="563"/>
      <c r="N1781" s="568"/>
      <c r="O1781" s="570"/>
      <c r="P1781" s="671">
        <f t="shared" si="275"/>
        <v>0</v>
      </c>
      <c r="Q1781" s="63">
        <f t="shared" si="276"/>
        <v>0</v>
      </c>
      <c r="R1781" s="62">
        <f t="shared" si="277"/>
        <v>0</v>
      </c>
      <c r="S1781" s="66">
        <f t="shared" si="278"/>
        <v>0</v>
      </c>
      <c r="T1781" s="7">
        <f>($I1781='Team Results'!$L$4)+0</f>
        <v>0</v>
      </c>
      <c r="U1781" s="7">
        <f t="shared" si="279"/>
        <v>0</v>
      </c>
      <c r="V1781" s="7">
        <f t="shared" si="280"/>
        <v>0</v>
      </c>
      <c r="W1781" s="66">
        <f t="shared" si="281"/>
        <v>0</v>
      </c>
    </row>
    <row r="1782" spans="1:23" ht="15">
      <c r="A1782" s="5" t="str">
        <f t="shared" si="282"/>
        <v/>
      </c>
      <c r="B1782" s="5" t="str">
        <f t="shared" si="283"/>
        <v/>
      </c>
      <c r="C1782" s="5">
        <v>44</v>
      </c>
      <c r="D1782" s="764"/>
      <c r="F1782" s="529"/>
      <c r="G1782" s="539">
        <f>IF('Form - Part 1'!$D$55="Yes",1,0)</f>
        <v>0</v>
      </c>
      <c r="H1782" s="527">
        <v>14</v>
      </c>
      <c r="I1782" s="561"/>
      <c r="J1782" s="562"/>
      <c r="K1782" s="563"/>
      <c r="L1782" s="564"/>
      <c r="M1782" s="563"/>
      <c r="N1782" s="565"/>
      <c r="O1782" s="570"/>
      <c r="P1782" s="671">
        <f t="shared" si="275"/>
        <v>0</v>
      </c>
      <c r="Q1782" s="63">
        <f t="shared" si="276"/>
        <v>0</v>
      </c>
      <c r="R1782" s="62">
        <f t="shared" si="277"/>
        <v>0</v>
      </c>
      <c r="S1782" s="66">
        <f t="shared" si="278"/>
        <v>0</v>
      </c>
      <c r="T1782" s="7">
        <f>($I1782='Team Results'!$L$4)+0</f>
        <v>0</v>
      </c>
      <c r="U1782" s="7">
        <f t="shared" si="279"/>
        <v>0</v>
      </c>
      <c r="V1782" s="7">
        <f t="shared" si="280"/>
        <v>0</v>
      </c>
      <c r="W1782" s="66">
        <f t="shared" si="281"/>
        <v>0</v>
      </c>
    </row>
    <row r="1783" spans="1:23" ht="15">
      <c r="A1783" s="5" t="str">
        <f t="shared" si="282"/>
        <v/>
      </c>
      <c r="B1783" s="5" t="str">
        <f t="shared" si="283"/>
        <v/>
      </c>
      <c r="C1783" s="5">
        <v>44</v>
      </c>
      <c r="D1783" s="764"/>
      <c r="F1783" s="529"/>
      <c r="G1783" s="539">
        <f>IF('Form - Part 1'!$D$55="Yes",1,0)</f>
        <v>0</v>
      </c>
      <c r="H1783" s="527">
        <v>15</v>
      </c>
      <c r="I1783" s="561"/>
      <c r="J1783" s="562"/>
      <c r="K1783" s="563"/>
      <c r="L1783" s="564"/>
      <c r="M1783" s="563"/>
      <c r="N1783" s="565"/>
      <c r="O1783" s="570"/>
      <c r="P1783" s="671">
        <f t="shared" si="275"/>
        <v>0</v>
      </c>
      <c r="Q1783" s="63">
        <f t="shared" si="276"/>
        <v>0</v>
      </c>
      <c r="R1783" s="62">
        <f t="shared" si="277"/>
        <v>0</v>
      </c>
      <c r="S1783" s="66">
        <f t="shared" si="278"/>
        <v>0</v>
      </c>
      <c r="T1783" s="7">
        <f>($I1783='Team Results'!$L$4)+0</f>
        <v>0</v>
      </c>
      <c r="U1783" s="7">
        <f t="shared" si="279"/>
        <v>0</v>
      </c>
      <c r="V1783" s="7">
        <f t="shared" si="280"/>
        <v>0</v>
      </c>
      <c r="W1783" s="66">
        <f t="shared" si="281"/>
        <v>0</v>
      </c>
    </row>
    <row r="1784" spans="1:23" ht="15">
      <c r="A1784" s="5" t="str">
        <f t="shared" si="282"/>
        <v/>
      </c>
      <c r="B1784" s="5" t="str">
        <f t="shared" si="283"/>
        <v/>
      </c>
      <c r="C1784" s="5">
        <v>44</v>
      </c>
      <c r="D1784" s="764"/>
      <c r="F1784" s="529"/>
      <c r="G1784" s="539">
        <f>IF('Form - Part 1'!$D$55="Yes",1,0)</f>
        <v>0</v>
      </c>
      <c r="H1784" s="527">
        <v>16</v>
      </c>
      <c r="I1784" s="561"/>
      <c r="J1784" s="562"/>
      <c r="K1784" s="563"/>
      <c r="L1784" s="564"/>
      <c r="M1784" s="563"/>
      <c r="N1784" s="565"/>
      <c r="O1784" s="570"/>
      <c r="P1784" s="671">
        <f t="shared" si="275"/>
        <v>0</v>
      </c>
      <c r="Q1784" s="63">
        <f t="shared" si="276"/>
        <v>0</v>
      </c>
      <c r="R1784" s="62">
        <f t="shared" si="277"/>
        <v>0</v>
      </c>
      <c r="S1784" s="66">
        <f t="shared" si="278"/>
        <v>0</v>
      </c>
      <c r="T1784" s="7">
        <f>($I1784='Team Results'!$L$4)+0</f>
        <v>0</v>
      </c>
      <c r="U1784" s="7">
        <f t="shared" si="279"/>
        <v>0</v>
      </c>
      <c r="V1784" s="7">
        <f t="shared" si="280"/>
        <v>0</v>
      </c>
      <c r="W1784" s="66">
        <f t="shared" si="281"/>
        <v>0</v>
      </c>
    </row>
    <row r="1785" spans="1:23" ht="15">
      <c r="A1785" s="5" t="str">
        <f t="shared" si="282"/>
        <v/>
      </c>
      <c r="B1785" s="5" t="str">
        <f t="shared" si="283"/>
        <v/>
      </c>
      <c r="C1785" s="5">
        <v>44</v>
      </c>
      <c r="D1785" s="764"/>
      <c r="F1785" s="529"/>
      <c r="G1785" s="539">
        <f>IF('Form - Part 1'!$D$55="Yes",1,0)</f>
        <v>0</v>
      </c>
      <c r="H1785" s="527">
        <v>17</v>
      </c>
      <c r="I1785" s="561"/>
      <c r="J1785" s="562"/>
      <c r="K1785" s="567"/>
      <c r="L1785" s="564"/>
      <c r="M1785" s="563"/>
      <c r="N1785" s="568"/>
      <c r="O1785" s="570"/>
      <c r="P1785" s="671">
        <f t="shared" si="275"/>
        <v>0</v>
      </c>
      <c r="Q1785" s="63">
        <f t="shared" si="276"/>
        <v>0</v>
      </c>
      <c r="R1785" s="62">
        <f t="shared" si="277"/>
        <v>0</v>
      </c>
      <c r="S1785" s="66">
        <f t="shared" si="278"/>
        <v>0</v>
      </c>
      <c r="T1785" s="7">
        <f>($I1785='Team Results'!$L$4)+0</f>
        <v>0</v>
      </c>
      <c r="U1785" s="7">
        <f t="shared" si="279"/>
        <v>0</v>
      </c>
      <c r="V1785" s="7">
        <f t="shared" si="280"/>
        <v>0</v>
      </c>
      <c r="W1785" s="66">
        <f t="shared" si="281"/>
        <v>0</v>
      </c>
    </row>
    <row r="1786" spans="1:23" ht="15">
      <c r="A1786" s="5" t="str">
        <f t="shared" si="282"/>
        <v/>
      </c>
      <c r="B1786" s="5" t="str">
        <f t="shared" si="283"/>
        <v/>
      </c>
      <c r="C1786" s="5">
        <v>44</v>
      </c>
      <c r="D1786" s="764"/>
      <c r="F1786" s="529"/>
      <c r="G1786" s="539">
        <f>IF('Form - Part 1'!$D$55="Yes",1,0)</f>
        <v>0</v>
      </c>
      <c r="H1786" s="527">
        <v>18</v>
      </c>
      <c r="I1786" s="561"/>
      <c r="J1786" s="562"/>
      <c r="K1786" s="567"/>
      <c r="L1786" s="564"/>
      <c r="M1786" s="563"/>
      <c r="N1786" s="568"/>
      <c r="O1786" s="570"/>
      <c r="P1786" s="671">
        <f t="shared" si="275"/>
        <v>0</v>
      </c>
      <c r="Q1786" s="63">
        <f t="shared" si="276"/>
        <v>0</v>
      </c>
      <c r="R1786" s="62">
        <f t="shared" si="277"/>
        <v>0</v>
      </c>
      <c r="S1786" s="66">
        <f t="shared" si="278"/>
        <v>0</v>
      </c>
      <c r="T1786" s="7">
        <f>($I1786='Team Results'!$L$4)+0</f>
        <v>0</v>
      </c>
      <c r="U1786" s="7">
        <f t="shared" si="279"/>
        <v>0</v>
      </c>
      <c r="V1786" s="7">
        <f t="shared" si="280"/>
        <v>0</v>
      </c>
      <c r="W1786" s="66">
        <f t="shared" si="281"/>
        <v>0</v>
      </c>
    </row>
    <row r="1787" spans="1:23" ht="15">
      <c r="A1787" s="5" t="str">
        <f t="shared" si="282"/>
        <v/>
      </c>
      <c r="B1787" s="5" t="str">
        <f t="shared" si="283"/>
        <v/>
      </c>
      <c r="C1787" s="5">
        <v>44</v>
      </c>
      <c r="D1787" s="764"/>
      <c r="F1787" s="529"/>
      <c r="G1787" s="539">
        <f>IF('Form - Part 1'!$D$55="Yes",1,0)</f>
        <v>0</v>
      </c>
      <c r="H1787" s="527">
        <v>19</v>
      </c>
      <c r="I1787" s="561"/>
      <c r="J1787" s="562"/>
      <c r="K1787" s="567"/>
      <c r="L1787" s="564"/>
      <c r="M1787" s="563"/>
      <c r="N1787" s="568"/>
      <c r="O1787" s="570"/>
      <c r="P1787" s="671">
        <f t="shared" si="275"/>
        <v>0</v>
      </c>
      <c r="Q1787" s="63">
        <f t="shared" si="276"/>
        <v>0</v>
      </c>
      <c r="R1787" s="62">
        <f t="shared" si="277"/>
        <v>0</v>
      </c>
      <c r="S1787" s="66">
        <f t="shared" si="278"/>
        <v>0</v>
      </c>
      <c r="T1787" s="7">
        <f>($I1787='Team Results'!$L$4)+0</f>
        <v>0</v>
      </c>
      <c r="U1787" s="7">
        <f t="shared" si="279"/>
        <v>0</v>
      </c>
      <c r="V1787" s="7">
        <f t="shared" si="280"/>
        <v>0</v>
      </c>
      <c r="W1787" s="66">
        <f t="shared" si="281"/>
        <v>0</v>
      </c>
    </row>
    <row r="1788" spans="1:23" ht="15">
      <c r="A1788" s="5" t="str">
        <f t="shared" si="282"/>
        <v/>
      </c>
      <c r="B1788" s="5" t="str">
        <f t="shared" si="283"/>
        <v/>
      </c>
      <c r="C1788" s="5">
        <v>44</v>
      </c>
      <c r="D1788" s="764"/>
      <c r="F1788" s="529"/>
      <c r="G1788" s="539">
        <f>IF('Form - Part 1'!$D$55="Yes",1,0)</f>
        <v>0</v>
      </c>
      <c r="H1788" s="527">
        <v>20</v>
      </c>
      <c r="I1788" s="561"/>
      <c r="J1788" s="562"/>
      <c r="K1788" s="567"/>
      <c r="L1788" s="564"/>
      <c r="M1788" s="563"/>
      <c r="N1788" s="568"/>
      <c r="O1788" s="570"/>
      <c r="P1788" s="671">
        <f t="shared" si="275"/>
        <v>0</v>
      </c>
      <c r="Q1788" s="63">
        <f t="shared" si="276"/>
        <v>0</v>
      </c>
      <c r="R1788" s="62">
        <f t="shared" si="277"/>
        <v>0</v>
      </c>
      <c r="S1788" s="66">
        <f t="shared" si="278"/>
        <v>0</v>
      </c>
      <c r="T1788" s="7">
        <f>($I1788='Team Results'!$L$4)+0</f>
        <v>0</v>
      </c>
      <c r="U1788" s="7">
        <f t="shared" si="279"/>
        <v>0</v>
      </c>
      <c r="V1788" s="7">
        <f t="shared" si="280"/>
        <v>0</v>
      </c>
      <c r="W1788" s="66">
        <f t="shared" si="281"/>
        <v>0</v>
      </c>
    </row>
    <row r="1789" spans="1:23" ht="15">
      <c r="A1789" s="5" t="str">
        <f t="shared" si="282"/>
        <v/>
      </c>
      <c r="B1789" s="5" t="str">
        <f t="shared" si="283"/>
        <v/>
      </c>
      <c r="C1789" s="5">
        <v>44</v>
      </c>
      <c r="D1789" s="764"/>
      <c r="F1789" s="529"/>
      <c r="G1789" s="539">
        <f>IF('Form - Part 1'!$D$55="Yes",1,0)</f>
        <v>0</v>
      </c>
      <c r="H1789" s="527">
        <v>21</v>
      </c>
      <c r="I1789" s="561"/>
      <c r="J1789" s="562"/>
      <c r="K1789" s="567"/>
      <c r="L1789" s="564"/>
      <c r="M1789" s="563"/>
      <c r="N1789" s="568"/>
      <c r="O1789" s="570"/>
      <c r="P1789" s="671">
        <f t="shared" si="275"/>
        <v>0</v>
      </c>
      <c r="Q1789" s="63">
        <f t="shared" si="276"/>
        <v>0</v>
      </c>
      <c r="R1789" s="62">
        <f t="shared" si="277"/>
        <v>0</v>
      </c>
      <c r="S1789" s="66">
        <f t="shared" si="278"/>
        <v>0</v>
      </c>
      <c r="T1789" s="7">
        <f>($I1789='Team Results'!$L$4)+0</f>
        <v>0</v>
      </c>
      <c r="U1789" s="7">
        <f t="shared" si="279"/>
        <v>0</v>
      </c>
      <c r="V1789" s="7">
        <f t="shared" si="280"/>
        <v>0</v>
      </c>
      <c r="W1789" s="66">
        <f t="shared" si="281"/>
        <v>0</v>
      </c>
    </row>
    <row r="1790" spans="1:23" ht="15">
      <c r="A1790" s="5" t="str">
        <f t="shared" si="282"/>
        <v/>
      </c>
      <c r="B1790" s="5" t="str">
        <f t="shared" si="283"/>
        <v/>
      </c>
      <c r="C1790" s="5">
        <v>44</v>
      </c>
      <c r="D1790" s="764"/>
      <c r="F1790" s="529"/>
      <c r="G1790" s="539">
        <f>IF('Form - Part 1'!$D$55="Yes",1,0)</f>
        <v>0</v>
      </c>
      <c r="H1790" s="527">
        <v>22</v>
      </c>
      <c r="I1790" s="561"/>
      <c r="J1790" s="562"/>
      <c r="K1790" s="567"/>
      <c r="L1790" s="564"/>
      <c r="M1790" s="563"/>
      <c r="N1790" s="568"/>
      <c r="O1790" s="570"/>
      <c r="P1790" s="671">
        <f t="shared" si="275"/>
        <v>0</v>
      </c>
      <c r="Q1790" s="63">
        <f t="shared" si="276"/>
        <v>0</v>
      </c>
      <c r="R1790" s="62">
        <f t="shared" si="277"/>
        <v>0</v>
      </c>
      <c r="S1790" s="66">
        <f t="shared" si="278"/>
        <v>0</v>
      </c>
      <c r="T1790" s="7">
        <f>($I1790='Team Results'!$L$4)+0</f>
        <v>0</v>
      </c>
      <c r="U1790" s="7">
        <f t="shared" si="279"/>
        <v>0</v>
      </c>
      <c r="V1790" s="7">
        <f t="shared" si="280"/>
        <v>0</v>
      </c>
      <c r="W1790" s="66">
        <f t="shared" si="281"/>
        <v>0</v>
      </c>
    </row>
    <row r="1791" spans="1:23" ht="15">
      <c r="A1791" s="5" t="str">
        <f t="shared" si="282"/>
        <v/>
      </c>
      <c r="B1791" s="5" t="str">
        <f t="shared" si="283"/>
        <v/>
      </c>
      <c r="C1791" s="5">
        <v>44</v>
      </c>
      <c r="D1791" s="764"/>
      <c r="F1791" s="529"/>
      <c r="G1791" s="539">
        <f>IF('Form - Part 1'!$D$55="Yes",1,0)</f>
        <v>0</v>
      </c>
      <c r="H1791" s="527">
        <v>23</v>
      </c>
      <c r="I1791" s="561"/>
      <c r="J1791" s="562"/>
      <c r="K1791" s="567"/>
      <c r="L1791" s="564"/>
      <c r="M1791" s="563"/>
      <c r="N1791" s="568"/>
      <c r="O1791" s="570"/>
      <c r="P1791" s="671">
        <f t="shared" si="275"/>
        <v>0</v>
      </c>
      <c r="Q1791" s="63">
        <f t="shared" si="276"/>
        <v>0</v>
      </c>
      <c r="R1791" s="62">
        <f t="shared" si="277"/>
        <v>0</v>
      </c>
      <c r="S1791" s="66">
        <f t="shared" si="278"/>
        <v>0</v>
      </c>
      <c r="T1791" s="7">
        <f>($I1791='Team Results'!$L$4)+0</f>
        <v>0</v>
      </c>
      <c r="U1791" s="7">
        <f t="shared" si="279"/>
        <v>0</v>
      </c>
      <c r="V1791" s="7">
        <f t="shared" si="280"/>
        <v>0</v>
      </c>
      <c r="W1791" s="66">
        <f t="shared" si="281"/>
        <v>0</v>
      </c>
    </row>
    <row r="1792" spans="1:23" ht="15">
      <c r="A1792" s="5" t="str">
        <f t="shared" si="282"/>
        <v/>
      </c>
      <c r="B1792" s="5" t="str">
        <f t="shared" si="283"/>
        <v/>
      </c>
      <c r="C1792" s="5">
        <v>44</v>
      </c>
      <c r="D1792" s="764"/>
      <c r="F1792" s="529"/>
      <c r="G1792" s="539">
        <f>IF('Form - Part 1'!$D$55="Yes",1,0)</f>
        <v>0</v>
      </c>
      <c r="H1792" s="527">
        <v>24</v>
      </c>
      <c r="I1792" s="561"/>
      <c r="J1792" s="562"/>
      <c r="K1792" s="567"/>
      <c r="L1792" s="564"/>
      <c r="M1792" s="563"/>
      <c r="N1792" s="568"/>
      <c r="O1792" s="570"/>
      <c r="P1792" s="671">
        <f t="shared" si="275"/>
        <v>0</v>
      </c>
      <c r="Q1792" s="63">
        <f t="shared" si="276"/>
        <v>0</v>
      </c>
      <c r="R1792" s="62">
        <f t="shared" si="277"/>
        <v>0</v>
      </c>
      <c r="S1792" s="66">
        <f t="shared" si="278"/>
        <v>0</v>
      </c>
      <c r="T1792" s="7">
        <f>($I1792='Team Results'!$L$4)+0</f>
        <v>0</v>
      </c>
      <c r="U1792" s="7">
        <f t="shared" si="279"/>
        <v>0</v>
      </c>
      <c r="V1792" s="7">
        <f t="shared" si="280"/>
        <v>0</v>
      </c>
      <c r="W1792" s="66">
        <f t="shared" si="281"/>
        <v>0</v>
      </c>
    </row>
    <row r="1793" spans="1:52" ht="15">
      <c r="A1793" s="5" t="str">
        <f t="shared" si="282"/>
        <v/>
      </c>
      <c r="B1793" s="5" t="str">
        <f t="shared" si="283"/>
        <v/>
      </c>
      <c r="C1793" s="5">
        <v>44</v>
      </c>
      <c r="D1793" s="764"/>
      <c r="F1793" s="529"/>
      <c r="G1793" s="539">
        <f>IF('Form - Part 1'!$D$55="Yes",1,0)</f>
        <v>0</v>
      </c>
      <c r="H1793" s="527">
        <v>25</v>
      </c>
      <c r="I1793" s="561"/>
      <c r="J1793" s="562"/>
      <c r="K1793" s="567"/>
      <c r="L1793" s="564"/>
      <c r="M1793" s="563"/>
      <c r="N1793" s="568"/>
      <c r="O1793" s="570"/>
      <c r="P1793" s="671">
        <f t="shared" si="275"/>
        <v>0</v>
      </c>
      <c r="Q1793" s="63">
        <f t="shared" si="276"/>
        <v>0</v>
      </c>
      <c r="R1793" s="62">
        <f t="shared" si="277"/>
        <v>0</v>
      </c>
      <c r="S1793" s="66">
        <f t="shared" si="278"/>
        <v>0</v>
      </c>
      <c r="T1793" s="7">
        <f>($I1793='Team Results'!$L$4)+0</f>
        <v>0</v>
      </c>
      <c r="U1793" s="7">
        <f t="shared" si="279"/>
        <v>0</v>
      </c>
      <c r="V1793" s="7">
        <f t="shared" si="280"/>
        <v>0</v>
      </c>
      <c r="W1793" s="66">
        <f t="shared" si="281"/>
        <v>0</v>
      </c>
    </row>
    <row r="1794" spans="1:52" ht="15">
      <c r="A1794" s="5" t="str">
        <f t="shared" si="282"/>
        <v/>
      </c>
      <c r="B1794" s="5" t="str">
        <f t="shared" si="283"/>
        <v/>
      </c>
      <c r="C1794" s="5">
        <v>44</v>
      </c>
      <c r="D1794" s="764"/>
      <c r="F1794" s="529"/>
      <c r="G1794" s="539">
        <f>IF('Form - Part 1'!$D$55="Yes",1,0)</f>
        <v>0</v>
      </c>
      <c r="H1794" s="527">
        <v>26</v>
      </c>
      <c r="I1794" s="561"/>
      <c r="J1794" s="562"/>
      <c r="K1794" s="563"/>
      <c r="L1794" s="564"/>
      <c r="M1794" s="563"/>
      <c r="N1794" s="565"/>
      <c r="O1794" s="570"/>
      <c r="P1794" s="671">
        <f t="shared" si="275"/>
        <v>0</v>
      </c>
      <c r="Q1794" s="63">
        <f t="shared" si="276"/>
        <v>0</v>
      </c>
      <c r="R1794" s="62">
        <f t="shared" si="277"/>
        <v>0</v>
      </c>
      <c r="S1794" s="66">
        <f t="shared" si="278"/>
        <v>0</v>
      </c>
      <c r="T1794" s="7">
        <f>($I1794='Team Results'!$L$4)+0</f>
        <v>0</v>
      </c>
      <c r="U1794" s="7">
        <f t="shared" si="279"/>
        <v>0</v>
      </c>
      <c r="V1794" s="7">
        <f t="shared" si="280"/>
        <v>0</v>
      </c>
      <c r="W1794" s="66">
        <f t="shared" si="281"/>
        <v>0</v>
      </c>
    </row>
    <row r="1795" spans="1:52" ht="15">
      <c r="A1795" s="5" t="str">
        <f t="shared" si="282"/>
        <v/>
      </c>
      <c r="B1795" s="5" t="str">
        <f t="shared" si="283"/>
        <v/>
      </c>
      <c r="C1795" s="5">
        <v>44</v>
      </c>
      <c r="D1795" s="764"/>
      <c r="F1795" s="529"/>
      <c r="G1795" s="539">
        <f>IF('Form - Part 1'!$D$55="Yes",1,0)</f>
        <v>0</v>
      </c>
      <c r="H1795" s="527">
        <v>27</v>
      </c>
      <c r="I1795" s="561"/>
      <c r="J1795" s="562"/>
      <c r="K1795" s="563"/>
      <c r="L1795" s="564"/>
      <c r="M1795" s="563"/>
      <c r="N1795" s="565"/>
      <c r="O1795" s="570"/>
      <c r="P1795" s="671">
        <f t="shared" si="275"/>
        <v>0</v>
      </c>
      <c r="Q1795" s="63">
        <f t="shared" si="276"/>
        <v>0</v>
      </c>
      <c r="R1795" s="62">
        <f t="shared" si="277"/>
        <v>0</v>
      </c>
      <c r="S1795" s="66">
        <f t="shared" si="278"/>
        <v>0</v>
      </c>
      <c r="T1795" s="7">
        <f>($I1795='Team Results'!$L$4)+0</f>
        <v>0</v>
      </c>
      <c r="U1795" s="7">
        <f t="shared" si="279"/>
        <v>0</v>
      </c>
      <c r="V1795" s="7">
        <f t="shared" si="280"/>
        <v>0</v>
      </c>
      <c r="W1795" s="66">
        <f t="shared" si="281"/>
        <v>0</v>
      </c>
    </row>
    <row r="1796" spans="1:52" ht="15">
      <c r="A1796" s="5" t="str">
        <f t="shared" si="282"/>
        <v/>
      </c>
      <c r="B1796" s="5" t="str">
        <f t="shared" si="283"/>
        <v/>
      </c>
      <c r="C1796" s="5">
        <v>44</v>
      </c>
      <c r="D1796" s="764"/>
      <c r="F1796" s="529"/>
      <c r="G1796" s="539">
        <f>IF('Form - Part 1'!$D$55="Yes",1,0)</f>
        <v>0</v>
      </c>
      <c r="H1796" s="527">
        <v>28</v>
      </c>
      <c r="I1796" s="561"/>
      <c r="J1796" s="562"/>
      <c r="K1796" s="563"/>
      <c r="L1796" s="564"/>
      <c r="M1796" s="563"/>
      <c r="N1796" s="565"/>
      <c r="O1796" s="570"/>
      <c r="P1796" s="671">
        <f t="shared" si="275"/>
        <v>0</v>
      </c>
      <c r="Q1796" s="63">
        <f t="shared" si="276"/>
        <v>0</v>
      </c>
      <c r="R1796" s="62">
        <f t="shared" si="277"/>
        <v>0</v>
      </c>
      <c r="S1796" s="66">
        <f t="shared" si="278"/>
        <v>0</v>
      </c>
      <c r="T1796" s="7">
        <f>($I1796='Team Results'!$L$4)+0</f>
        <v>0</v>
      </c>
      <c r="U1796" s="7">
        <f t="shared" si="279"/>
        <v>0</v>
      </c>
      <c r="V1796" s="7">
        <f t="shared" si="280"/>
        <v>0</v>
      </c>
      <c r="W1796" s="66">
        <f t="shared" si="281"/>
        <v>0</v>
      </c>
    </row>
    <row r="1797" spans="1:52" ht="15">
      <c r="A1797" s="5" t="str">
        <f t="shared" si="282"/>
        <v/>
      </c>
      <c r="B1797" s="5" t="str">
        <f t="shared" si="283"/>
        <v/>
      </c>
      <c r="C1797" s="5">
        <v>44</v>
      </c>
      <c r="D1797" s="764"/>
      <c r="F1797" s="529"/>
      <c r="G1797" s="539">
        <f>IF('Form - Part 1'!$D$55="Yes",1,0)</f>
        <v>0</v>
      </c>
      <c r="H1797" s="527">
        <v>29</v>
      </c>
      <c r="I1797" s="561"/>
      <c r="J1797" s="562"/>
      <c r="K1797" s="563"/>
      <c r="L1797" s="564"/>
      <c r="M1797" s="563"/>
      <c r="N1797" s="565"/>
      <c r="O1797" s="570"/>
      <c r="P1797" s="671">
        <f t="shared" si="275"/>
        <v>0</v>
      </c>
      <c r="Q1797" s="63">
        <f t="shared" si="276"/>
        <v>0</v>
      </c>
      <c r="R1797" s="62">
        <f t="shared" si="277"/>
        <v>0</v>
      </c>
      <c r="S1797" s="66">
        <f t="shared" si="278"/>
        <v>0</v>
      </c>
      <c r="T1797" s="7">
        <f>($I1797='Team Results'!$L$4)+0</f>
        <v>0</v>
      </c>
      <c r="U1797" s="7">
        <f t="shared" si="279"/>
        <v>0</v>
      </c>
      <c r="V1797" s="7">
        <f t="shared" si="280"/>
        <v>0</v>
      </c>
      <c r="W1797" s="66">
        <f t="shared" si="281"/>
        <v>0</v>
      </c>
    </row>
    <row r="1798" spans="1:52" ht="15">
      <c r="A1798" s="5" t="str">
        <f t="shared" si="282"/>
        <v/>
      </c>
      <c r="B1798" s="5" t="str">
        <f t="shared" si="283"/>
        <v/>
      </c>
      <c r="C1798" s="5">
        <v>44</v>
      </c>
      <c r="D1798" s="764"/>
      <c r="F1798" s="529"/>
      <c r="G1798" s="539">
        <f>IF('Form - Part 1'!$D$55="Yes",1,0)</f>
        <v>0</v>
      </c>
      <c r="H1798" s="527">
        <v>30</v>
      </c>
      <c r="I1798" s="561"/>
      <c r="J1798" s="562"/>
      <c r="K1798" s="567"/>
      <c r="L1798" s="564"/>
      <c r="M1798" s="563"/>
      <c r="N1798" s="568"/>
      <c r="O1798" s="570"/>
      <c r="P1798" s="671">
        <f t="shared" si="275"/>
        <v>0</v>
      </c>
      <c r="Q1798" s="63">
        <f t="shared" si="276"/>
        <v>0</v>
      </c>
      <c r="R1798" s="62">
        <f t="shared" si="277"/>
        <v>0</v>
      </c>
      <c r="S1798" s="66">
        <f t="shared" si="278"/>
        <v>0</v>
      </c>
      <c r="T1798" s="7">
        <f>($I1798='Team Results'!$L$4)+0</f>
        <v>0</v>
      </c>
      <c r="U1798" s="7">
        <f t="shared" si="279"/>
        <v>0</v>
      </c>
      <c r="V1798" s="7">
        <f t="shared" si="280"/>
        <v>0</v>
      </c>
      <c r="W1798" s="66">
        <f t="shared" si="281"/>
        <v>0</v>
      </c>
    </row>
    <row r="1799" spans="1:52" ht="15">
      <c r="A1799" s="5" t="str">
        <f t="shared" si="282"/>
        <v/>
      </c>
      <c r="B1799" s="5" t="str">
        <f t="shared" si="283"/>
        <v/>
      </c>
      <c r="C1799" s="5">
        <v>44</v>
      </c>
      <c r="D1799" s="764"/>
      <c r="F1799" s="529"/>
      <c r="G1799" s="539">
        <f>IF('Form - Part 1'!$D$55="Yes",1,0)</f>
        <v>0</v>
      </c>
      <c r="H1799" s="527">
        <v>31</v>
      </c>
      <c r="I1799" s="561"/>
      <c r="J1799" s="562"/>
      <c r="K1799" s="567"/>
      <c r="L1799" s="564"/>
      <c r="M1799" s="563"/>
      <c r="N1799" s="568"/>
      <c r="O1799" s="570"/>
      <c r="P1799" s="671">
        <f t="shared" ref="P1799:P1862" si="284">COUNTA(J1799:N1799)</f>
        <v>0</v>
      </c>
      <c r="Q1799" s="63">
        <f t="shared" ref="Q1799:Q1862" si="285">COUNTIF(J1799:N1799,"Yes")</f>
        <v>0</v>
      </c>
      <c r="R1799" s="62">
        <f t="shared" ref="R1799:R1862" si="286">IF(Q1799 =5, 1,0)</f>
        <v>0</v>
      </c>
      <c r="S1799" s="66">
        <f t="shared" ref="S1799:S1862" si="287">IF(G1799+P1799&gt;1,1,0)</f>
        <v>0</v>
      </c>
      <c r="T1799" s="7">
        <f>($I1799='Team Results'!$L$4)+0</f>
        <v>0</v>
      </c>
      <c r="U1799" s="7">
        <f t="shared" ref="U1799:U1862" si="288">IF(T1799=1,Q1799,0)</f>
        <v>0</v>
      </c>
      <c r="V1799" s="7">
        <f t="shared" ref="V1799:V1862" si="289">IF(T1799=1,R1799,0)</f>
        <v>0</v>
      </c>
      <c r="W1799" s="66">
        <f t="shared" ref="W1799:W1862" si="290">IF(T1799=1,S1799,0)</f>
        <v>0</v>
      </c>
    </row>
    <row r="1800" spans="1:52" ht="15">
      <c r="A1800" s="5" t="str">
        <f t="shared" si="282"/>
        <v/>
      </c>
      <c r="B1800" s="5" t="str">
        <f t="shared" si="283"/>
        <v/>
      </c>
      <c r="C1800" s="5">
        <v>44</v>
      </c>
      <c r="D1800" s="764"/>
      <c r="F1800" s="529"/>
      <c r="G1800" s="539">
        <f>IF('Form - Part 1'!$D$55="Yes",1,0)</f>
        <v>0</v>
      </c>
      <c r="H1800" s="527">
        <v>32</v>
      </c>
      <c r="I1800" s="561"/>
      <c r="J1800" s="562"/>
      <c r="K1800" s="567"/>
      <c r="L1800" s="564"/>
      <c r="M1800" s="563"/>
      <c r="N1800" s="568"/>
      <c r="O1800" s="570"/>
      <c r="P1800" s="671">
        <f t="shared" si="284"/>
        <v>0</v>
      </c>
      <c r="Q1800" s="63">
        <f t="shared" si="285"/>
        <v>0</v>
      </c>
      <c r="R1800" s="62">
        <f t="shared" si="286"/>
        <v>0</v>
      </c>
      <c r="S1800" s="66">
        <f t="shared" si="287"/>
        <v>0</v>
      </c>
      <c r="T1800" s="7">
        <f>($I1800='Team Results'!$L$4)+0</f>
        <v>0</v>
      </c>
      <c r="U1800" s="7">
        <f t="shared" si="288"/>
        <v>0</v>
      </c>
      <c r="V1800" s="7">
        <f t="shared" si="289"/>
        <v>0</v>
      </c>
      <c r="W1800" s="66">
        <f t="shared" si="290"/>
        <v>0</v>
      </c>
    </row>
    <row r="1801" spans="1:52" ht="15">
      <c r="A1801" s="5" t="str">
        <f t="shared" si="282"/>
        <v/>
      </c>
      <c r="B1801" s="5" t="str">
        <f t="shared" si="283"/>
        <v/>
      </c>
      <c r="C1801" s="5">
        <v>44</v>
      </c>
      <c r="D1801" s="764"/>
      <c r="F1801" s="529"/>
      <c r="G1801" s="539">
        <f>IF('Form - Part 1'!$D$55="Yes",1,0)</f>
        <v>0</v>
      </c>
      <c r="H1801" s="527">
        <v>33</v>
      </c>
      <c r="I1801" s="561"/>
      <c r="J1801" s="562"/>
      <c r="K1801" s="567"/>
      <c r="L1801" s="564"/>
      <c r="M1801" s="563"/>
      <c r="N1801" s="568"/>
      <c r="O1801" s="570"/>
      <c r="P1801" s="671">
        <f t="shared" si="284"/>
        <v>0</v>
      </c>
      <c r="Q1801" s="63">
        <f t="shared" si="285"/>
        <v>0</v>
      </c>
      <c r="R1801" s="62">
        <f t="shared" si="286"/>
        <v>0</v>
      </c>
      <c r="S1801" s="66">
        <f t="shared" si="287"/>
        <v>0</v>
      </c>
      <c r="T1801" s="7">
        <f>($I1801='Team Results'!$L$4)+0</f>
        <v>0</v>
      </c>
      <c r="U1801" s="7">
        <f t="shared" si="288"/>
        <v>0</v>
      </c>
      <c r="V1801" s="7">
        <f t="shared" si="289"/>
        <v>0</v>
      </c>
      <c r="W1801" s="66">
        <f t="shared" si="290"/>
        <v>0</v>
      </c>
    </row>
    <row r="1802" spans="1:52" ht="15">
      <c r="A1802" s="5" t="str">
        <f t="shared" si="282"/>
        <v/>
      </c>
      <c r="B1802" s="5" t="str">
        <f t="shared" si="283"/>
        <v/>
      </c>
      <c r="C1802" s="5">
        <v>44</v>
      </c>
      <c r="D1802" s="764"/>
      <c r="F1802" s="529"/>
      <c r="G1802" s="539">
        <f>IF('Form - Part 1'!$D$55="Yes",1,0)</f>
        <v>0</v>
      </c>
      <c r="H1802" s="527">
        <v>34</v>
      </c>
      <c r="I1802" s="561"/>
      <c r="J1802" s="562"/>
      <c r="K1802" s="567"/>
      <c r="L1802" s="564"/>
      <c r="M1802" s="563"/>
      <c r="N1802" s="568"/>
      <c r="O1802" s="570"/>
      <c r="P1802" s="671">
        <f t="shared" si="284"/>
        <v>0</v>
      </c>
      <c r="Q1802" s="63">
        <f t="shared" si="285"/>
        <v>0</v>
      </c>
      <c r="R1802" s="62">
        <f t="shared" si="286"/>
        <v>0</v>
      </c>
      <c r="S1802" s="66">
        <f t="shared" si="287"/>
        <v>0</v>
      </c>
      <c r="T1802" s="7">
        <f>($I1802='Team Results'!$L$4)+0</f>
        <v>0</v>
      </c>
      <c r="U1802" s="7">
        <f t="shared" si="288"/>
        <v>0</v>
      </c>
      <c r="V1802" s="7">
        <f t="shared" si="289"/>
        <v>0</v>
      </c>
      <c r="W1802" s="66">
        <f t="shared" si="290"/>
        <v>0</v>
      </c>
    </row>
    <row r="1803" spans="1:52" ht="15">
      <c r="A1803" s="5" t="str">
        <f t="shared" si="282"/>
        <v/>
      </c>
      <c r="B1803" s="5" t="str">
        <f t="shared" si="283"/>
        <v/>
      </c>
      <c r="C1803" s="5">
        <v>44</v>
      </c>
      <c r="D1803" s="764"/>
      <c r="F1803" s="529"/>
      <c r="G1803" s="539">
        <f>IF('Form - Part 1'!$D$55="Yes",1,0)</f>
        <v>0</v>
      </c>
      <c r="H1803" s="527">
        <v>35</v>
      </c>
      <c r="I1803" s="561"/>
      <c r="J1803" s="562"/>
      <c r="K1803" s="567"/>
      <c r="L1803" s="564"/>
      <c r="M1803" s="563"/>
      <c r="N1803" s="568"/>
      <c r="O1803" s="570"/>
      <c r="P1803" s="671">
        <f t="shared" si="284"/>
        <v>0</v>
      </c>
      <c r="Q1803" s="63">
        <f t="shared" si="285"/>
        <v>0</v>
      </c>
      <c r="R1803" s="62">
        <f t="shared" si="286"/>
        <v>0</v>
      </c>
      <c r="S1803" s="66">
        <f t="shared" si="287"/>
        <v>0</v>
      </c>
      <c r="T1803" s="7">
        <f>($I1803='Team Results'!$L$4)+0</f>
        <v>0</v>
      </c>
      <c r="U1803" s="7">
        <f t="shared" si="288"/>
        <v>0</v>
      </c>
      <c r="V1803" s="7">
        <f t="shared" si="289"/>
        <v>0</v>
      </c>
      <c r="W1803" s="66">
        <f t="shared" si="290"/>
        <v>0</v>
      </c>
    </row>
    <row r="1804" spans="1:52" ht="15">
      <c r="A1804" s="5" t="str">
        <f t="shared" si="282"/>
        <v/>
      </c>
      <c r="B1804" s="5" t="str">
        <f t="shared" si="283"/>
        <v/>
      </c>
      <c r="C1804" s="5">
        <v>44</v>
      </c>
      <c r="D1804" s="764"/>
      <c r="F1804" s="529"/>
      <c r="G1804" s="539">
        <f>IF('Form - Part 1'!$D$55="Yes",1,0)</f>
        <v>0</v>
      </c>
      <c r="H1804" s="527">
        <v>36</v>
      </c>
      <c r="I1804" s="561"/>
      <c r="J1804" s="562"/>
      <c r="K1804" s="567"/>
      <c r="L1804" s="564"/>
      <c r="M1804" s="563"/>
      <c r="N1804" s="568"/>
      <c r="O1804" s="570"/>
      <c r="P1804" s="671">
        <f t="shared" si="284"/>
        <v>0</v>
      </c>
      <c r="Q1804" s="63">
        <f t="shared" si="285"/>
        <v>0</v>
      </c>
      <c r="R1804" s="62">
        <f t="shared" si="286"/>
        <v>0</v>
      </c>
      <c r="S1804" s="66">
        <f t="shared" si="287"/>
        <v>0</v>
      </c>
      <c r="T1804" s="7">
        <f>($I1804='Team Results'!$L$4)+0</f>
        <v>0</v>
      </c>
      <c r="U1804" s="7">
        <f t="shared" si="288"/>
        <v>0</v>
      </c>
      <c r="V1804" s="7">
        <f t="shared" si="289"/>
        <v>0</v>
      </c>
      <c r="W1804" s="66">
        <f t="shared" si="290"/>
        <v>0</v>
      </c>
    </row>
    <row r="1805" spans="1:52" ht="15">
      <c r="A1805" s="5" t="str">
        <f t="shared" si="282"/>
        <v/>
      </c>
      <c r="B1805" s="5" t="str">
        <f t="shared" si="283"/>
        <v/>
      </c>
      <c r="C1805" s="5">
        <v>44</v>
      </c>
      <c r="D1805" s="764"/>
      <c r="F1805" s="529"/>
      <c r="G1805" s="539">
        <f>IF('Form - Part 1'!$D$55="Yes",1,0)</f>
        <v>0</v>
      </c>
      <c r="H1805" s="527">
        <v>37</v>
      </c>
      <c r="I1805" s="561"/>
      <c r="J1805" s="562"/>
      <c r="K1805" s="567"/>
      <c r="L1805" s="564"/>
      <c r="M1805" s="563"/>
      <c r="N1805" s="568"/>
      <c r="O1805" s="570"/>
      <c r="P1805" s="671">
        <f t="shared" si="284"/>
        <v>0</v>
      </c>
      <c r="Q1805" s="63">
        <f t="shared" si="285"/>
        <v>0</v>
      </c>
      <c r="R1805" s="62">
        <f t="shared" si="286"/>
        <v>0</v>
      </c>
      <c r="S1805" s="66">
        <f t="shared" si="287"/>
        <v>0</v>
      </c>
      <c r="T1805" s="7">
        <f>($I1805='Team Results'!$L$4)+0</f>
        <v>0</v>
      </c>
      <c r="U1805" s="7">
        <f t="shared" si="288"/>
        <v>0</v>
      </c>
      <c r="V1805" s="7">
        <f t="shared" si="289"/>
        <v>0</v>
      </c>
      <c r="W1805" s="66">
        <f t="shared" si="290"/>
        <v>0</v>
      </c>
    </row>
    <row r="1806" spans="1:52" ht="15">
      <c r="A1806" s="5" t="str">
        <f t="shared" si="282"/>
        <v/>
      </c>
      <c r="B1806" s="5" t="str">
        <f t="shared" si="283"/>
        <v/>
      </c>
      <c r="C1806" s="5">
        <v>44</v>
      </c>
      <c r="D1806" s="764"/>
      <c r="F1806" s="529"/>
      <c r="G1806" s="539">
        <f>IF('Form - Part 1'!$D$55="Yes",1,0)</f>
        <v>0</v>
      </c>
      <c r="H1806" s="527">
        <v>38</v>
      </c>
      <c r="I1806" s="561"/>
      <c r="J1806" s="562"/>
      <c r="K1806" s="567"/>
      <c r="L1806" s="564"/>
      <c r="M1806" s="563"/>
      <c r="N1806" s="568"/>
      <c r="O1806" s="570"/>
      <c r="P1806" s="671">
        <f t="shared" si="284"/>
        <v>0</v>
      </c>
      <c r="Q1806" s="63">
        <f t="shared" si="285"/>
        <v>0</v>
      </c>
      <c r="R1806" s="62">
        <f t="shared" si="286"/>
        <v>0</v>
      </c>
      <c r="S1806" s="66">
        <f t="shared" si="287"/>
        <v>0</v>
      </c>
      <c r="T1806" s="7">
        <f>($I1806='Team Results'!$L$4)+0</f>
        <v>0</v>
      </c>
      <c r="U1806" s="7">
        <f t="shared" si="288"/>
        <v>0</v>
      </c>
      <c r="V1806" s="7">
        <f t="shared" si="289"/>
        <v>0</v>
      </c>
      <c r="W1806" s="66">
        <f t="shared" si="290"/>
        <v>0</v>
      </c>
    </row>
    <row r="1807" spans="1:52" ht="15">
      <c r="A1807" s="5" t="str">
        <f t="shared" si="282"/>
        <v/>
      </c>
      <c r="B1807" s="5" t="str">
        <f t="shared" si="283"/>
        <v/>
      </c>
      <c r="C1807" s="5">
        <v>44</v>
      </c>
      <c r="D1807" s="764"/>
      <c r="F1807" s="529"/>
      <c r="G1807" s="539">
        <f>IF('Form - Part 1'!$D$55="Yes",1,0)</f>
        <v>0</v>
      </c>
      <c r="H1807" s="527">
        <v>39</v>
      </c>
      <c r="I1807" s="561"/>
      <c r="J1807" s="562"/>
      <c r="K1807" s="563"/>
      <c r="L1807" s="564"/>
      <c r="M1807" s="563"/>
      <c r="N1807" s="565"/>
      <c r="O1807" s="570"/>
      <c r="P1807" s="671">
        <f t="shared" si="284"/>
        <v>0</v>
      </c>
      <c r="Q1807" s="63">
        <f t="shared" si="285"/>
        <v>0</v>
      </c>
      <c r="R1807" s="62">
        <f t="shared" si="286"/>
        <v>0</v>
      </c>
      <c r="S1807" s="66">
        <f t="shared" si="287"/>
        <v>0</v>
      </c>
      <c r="T1807" s="7">
        <f>($I1807='Team Results'!$L$4)+0</f>
        <v>0</v>
      </c>
      <c r="U1807" s="7">
        <f t="shared" si="288"/>
        <v>0</v>
      </c>
      <c r="V1807" s="7">
        <f t="shared" si="289"/>
        <v>0</v>
      </c>
      <c r="W1807" s="66">
        <f t="shared" si="290"/>
        <v>0</v>
      </c>
    </row>
    <row r="1808" spans="1:52" s="5" customFormat="1" ht="15">
      <c r="A1808" s="5" t="str">
        <f t="shared" si="282"/>
        <v/>
      </c>
      <c r="B1808" s="5" t="str">
        <f t="shared" si="283"/>
        <v/>
      </c>
      <c r="C1808" s="5">
        <v>44</v>
      </c>
      <c r="D1808" s="765"/>
      <c r="E1808" s="536"/>
      <c r="F1808" s="529"/>
      <c r="G1808" s="539">
        <f>IF('Form - Part 1'!$D$55="Yes",1,0)</f>
        <v>0</v>
      </c>
      <c r="H1808" s="537">
        <v>40</v>
      </c>
      <c r="I1808" s="579"/>
      <c r="J1808" s="580"/>
      <c r="K1808" s="583"/>
      <c r="L1808" s="582"/>
      <c r="M1808" s="583"/>
      <c r="N1808" s="584"/>
      <c r="O1808" s="585"/>
      <c r="P1808" s="671">
        <f t="shared" si="284"/>
        <v>0</v>
      </c>
      <c r="Q1808" s="63">
        <f t="shared" si="285"/>
        <v>0</v>
      </c>
      <c r="R1808" s="62">
        <f t="shared" si="286"/>
        <v>0</v>
      </c>
      <c r="S1808" s="66">
        <f t="shared" si="287"/>
        <v>0</v>
      </c>
      <c r="T1808" s="7">
        <f>($I1808='Team Results'!$L$4)+0</f>
        <v>0</v>
      </c>
      <c r="U1808" s="7">
        <f t="shared" si="288"/>
        <v>0</v>
      </c>
      <c r="V1808" s="7">
        <f t="shared" si="289"/>
        <v>0</v>
      </c>
      <c r="W1808" s="66">
        <f t="shared" si="290"/>
        <v>0</v>
      </c>
      <c r="X1808" s="62"/>
      <c r="Y1808" s="62"/>
      <c r="Z1808" s="62"/>
      <c r="AA1808" s="62"/>
      <c r="AB1808" s="62"/>
      <c r="AC1808" s="62"/>
      <c r="AD1808" s="62"/>
      <c r="AE1808" s="62"/>
      <c r="AF1808" s="62"/>
      <c r="AG1808" s="62"/>
      <c r="AH1808" s="62"/>
      <c r="AI1808" s="62"/>
      <c r="AJ1808" s="62"/>
      <c r="AK1808" s="62"/>
      <c r="AL1808" s="62"/>
      <c r="AM1808" s="62"/>
      <c r="AN1808" s="62"/>
      <c r="AO1808" s="62"/>
      <c r="AP1808" s="62"/>
      <c r="AQ1808" s="62"/>
      <c r="AR1808" s="62"/>
      <c r="AS1808" s="62"/>
      <c r="AT1808" s="62"/>
      <c r="AU1808" s="62"/>
      <c r="AV1808" s="62"/>
      <c r="AW1808" s="62"/>
      <c r="AX1808" s="62"/>
      <c r="AY1808" s="62"/>
      <c r="AZ1808" s="62"/>
    </row>
    <row r="1809" spans="1:23" s="241" customFormat="1">
      <c r="D1809" s="298"/>
      <c r="E1809" s="299"/>
      <c r="F1809" s="300"/>
      <c r="G1809" s="300"/>
      <c r="I1809" s="242"/>
      <c r="J1809" s="242"/>
      <c r="K1809" s="242"/>
      <c r="L1809" s="242"/>
      <c r="M1809" s="242"/>
      <c r="N1809" s="242"/>
      <c r="O1809" s="243"/>
      <c r="P1809" s="671">
        <f t="shared" si="284"/>
        <v>0</v>
      </c>
      <c r="Q1809" s="63">
        <f t="shared" si="285"/>
        <v>0</v>
      </c>
      <c r="R1809" s="62">
        <f t="shared" si="286"/>
        <v>0</v>
      </c>
      <c r="S1809" s="66">
        <f t="shared" si="287"/>
        <v>0</v>
      </c>
      <c r="T1809" s="7">
        <f>($I1809='Team Results'!$L$4)+0</f>
        <v>0</v>
      </c>
      <c r="U1809" s="7">
        <f t="shared" si="288"/>
        <v>0</v>
      </c>
      <c r="V1809" s="7">
        <f t="shared" si="289"/>
        <v>0</v>
      </c>
      <c r="W1809" s="66">
        <f t="shared" si="290"/>
        <v>0</v>
      </c>
    </row>
    <row r="1810" spans="1:23" ht="15">
      <c r="A1810" s="5" t="str">
        <f>IF(ISERROR(MONTH($E$1810)),"",MONTH($E$1810))</f>
        <v/>
      </c>
      <c r="B1810" s="5" t="str">
        <f>IF(ISERROR(WEEKNUM($E$1810)),"",WEEKNUM($E$1810))</f>
        <v/>
      </c>
      <c r="C1810" s="5">
        <v>45</v>
      </c>
      <c r="D1810" s="763">
        <v>45</v>
      </c>
      <c r="E1810" s="538" t="str">
        <f>IF(ISBLANK('Form - Part 1'!B56),"",'Form - Part 1'!B56)</f>
        <v/>
      </c>
      <c r="F1810" s="539" t="str">
        <f>IF(ISBLANK('Form - Part 1'!C56),"0",'Form - Part 1'!C56)</f>
        <v>0</v>
      </c>
      <c r="G1810" s="539">
        <f>IF('Form - Part 1'!$D$56="Yes",1,0)</f>
        <v>0</v>
      </c>
      <c r="H1810" s="527">
        <v>1</v>
      </c>
      <c r="I1810" s="561"/>
      <c r="J1810" s="562"/>
      <c r="K1810" s="563"/>
      <c r="L1810" s="564"/>
      <c r="M1810" s="563"/>
      <c r="N1810" s="565"/>
      <c r="O1810" s="570"/>
      <c r="P1810" s="671">
        <f t="shared" si="284"/>
        <v>0</v>
      </c>
      <c r="Q1810" s="63">
        <f t="shared" si="285"/>
        <v>0</v>
      </c>
      <c r="R1810" s="62">
        <f t="shared" si="286"/>
        <v>0</v>
      </c>
      <c r="S1810" s="66">
        <f t="shared" si="287"/>
        <v>0</v>
      </c>
      <c r="T1810" s="7">
        <f>($I1810='Team Results'!$L$4)+0</f>
        <v>0</v>
      </c>
      <c r="U1810" s="7">
        <f t="shared" si="288"/>
        <v>0</v>
      </c>
      <c r="V1810" s="7">
        <f t="shared" si="289"/>
        <v>0</v>
      </c>
      <c r="W1810" s="66">
        <f t="shared" si="290"/>
        <v>0</v>
      </c>
    </row>
    <row r="1811" spans="1:23" ht="15">
      <c r="A1811" s="5" t="str">
        <f t="shared" ref="A1811:A1849" si="291">IF(ISERROR(MONTH($E$1810)),"",MONTH($E$1810))</f>
        <v/>
      </c>
      <c r="B1811" s="5" t="str">
        <f t="shared" ref="B1811:B1849" si="292">IF(ISERROR(WEEKNUM($E$1810)),"",WEEKNUM($E$1810))</f>
        <v/>
      </c>
      <c r="C1811" s="5">
        <v>45</v>
      </c>
      <c r="D1811" s="764"/>
      <c r="F1811" s="529"/>
      <c r="G1811" s="539">
        <f>IF('Form - Part 1'!$D$56="Yes",1,0)</f>
        <v>0</v>
      </c>
      <c r="H1811" s="527">
        <v>2</v>
      </c>
      <c r="I1811" s="561"/>
      <c r="J1811" s="562"/>
      <c r="K1811" s="567"/>
      <c r="L1811" s="564"/>
      <c r="M1811" s="563"/>
      <c r="N1811" s="568"/>
      <c r="O1811" s="570"/>
      <c r="P1811" s="671">
        <f t="shared" si="284"/>
        <v>0</v>
      </c>
      <c r="Q1811" s="63">
        <f t="shared" si="285"/>
        <v>0</v>
      </c>
      <c r="R1811" s="62">
        <f t="shared" si="286"/>
        <v>0</v>
      </c>
      <c r="S1811" s="66">
        <f t="shared" si="287"/>
        <v>0</v>
      </c>
      <c r="T1811" s="7">
        <f>($I1811='Team Results'!$L$4)+0</f>
        <v>0</v>
      </c>
      <c r="U1811" s="7">
        <f t="shared" si="288"/>
        <v>0</v>
      </c>
      <c r="V1811" s="7">
        <f t="shared" si="289"/>
        <v>0</v>
      </c>
      <c r="W1811" s="66">
        <f t="shared" si="290"/>
        <v>0</v>
      </c>
    </row>
    <row r="1812" spans="1:23" ht="15">
      <c r="A1812" s="5" t="str">
        <f t="shared" si="291"/>
        <v/>
      </c>
      <c r="B1812" s="5" t="str">
        <f t="shared" si="292"/>
        <v/>
      </c>
      <c r="C1812" s="5">
        <v>45</v>
      </c>
      <c r="D1812" s="764"/>
      <c r="F1812" s="529"/>
      <c r="G1812" s="539">
        <f>IF('Form - Part 1'!$D$56="Yes",1,0)</f>
        <v>0</v>
      </c>
      <c r="H1812" s="527">
        <v>3</v>
      </c>
      <c r="I1812" s="561"/>
      <c r="J1812" s="562"/>
      <c r="K1812" s="567"/>
      <c r="L1812" s="564"/>
      <c r="M1812" s="563"/>
      <c r="N1812" s="568"/>
      <c r="O1812" s="570"/>
      <c r="P1812" s="671">
        <f t="shared" si="284"/>
        <v>0</v>
      </c>
      <c r="Q1812" s="63">
        <f t="shared" si="285"/>
        <v>0</v>
      </c>
      <c r="R1812" s="62">
        <f t="shared" si="286"/>
        <v>0</v>
      </c>
      <c r="S1812" s="66">
        <f t="shared" si="287"/>
        <v>0</v>
      </c>
      <c r="T1812" s="7">
        <f>($I1812='Team Results'!$L$4)+0</f>
        <v>0</v>
      </c>
      <c r="U1812" s="7">
        <f t="shared" si="288"/>
        <v>0</v>
      </c>
      <c r="V1812" s="7">
        <f t="shared" si="289"/>
        <v>0</v>
      </c>
      <c r="W1812" s="66">
        <f t="shared" si="290"/>
        <v>0</v>
      </c>
    </row>
    <row r="1813" spans="1:23" ht="15">
      <c r="A1813" s="5" t="str">
        <f t="shared" si="291"/>
        <v/>
      </c>
      <c r="B1813" s="5" t="str">
        <f t="shared" si="292"/>
        <v/>
      </c>
      <c r="C1813" s="5">
        <v>45</v>
      </c>
      <c r="D1813" s="764"/>
      <c r="F1813" s="529"/>
      <c r="G1813" s="539">
        <f>IF('Form - Part 1'!$D$56="Yes",1,0)</f>
        <v>0</v>
      </c>
      <c r="H1813" s="527">
        <v>4</v>
      </c>
      <c r="I1813" s="561"/>
      <c r="J1813" s="562"/>
      <c r="K1813" s="563"/>
      <c r="L1813" s="564"/>
      <c r="M1813" s="563"/>
      <c r="N1813" s="565"/>
      <c r="O1813" s="570"/>
      <c r="P1813" s="671">
        <f t="shared" si="284"/>
        <v>0</v>
      </c>
      <c r="Q1813" s="63">
        <f t="shared" si="285"/>
        <v>0</v>
      </c>
      <c r="R1813" s="62">
        <f t="shared" si="286"/>
        <v>0</v>
      </c>
      <c r="S1813" s="66">
        <f t="shared" si="287"/>
        <v>0</v>
      </c>
      <c r="T1813" s="7">
        <f>($I1813='Team Results'!$L$4)+0</f>
        <v>0</v>
      </c>
      <c r="U1813" s="7">
        <f t="shared" si="288"/>
        <v>0</v>
      </c>
      <c r="V1813" s="7">
        <f t="shared" si="289"/>
        <v>0</v>
      </c>
      <c r="W1813" s="66">
        <f t="shared" si="290"/>
        <v>0</v>
      </c>
    </row>
    <row r="1814" spans="1:23" ht="15">
      <c r="A1814" s="5" t="str">
        <f t="shared" si="291"/>
        <v/>
      </c>
      <c r="B1814" s="5" t="str">
        <f t="shared" si="292"/>
        <v/>
      </c>
      <c r="C1814" s="5">
        <v>45</v>
      </c>
      <c r="D1814" s="764"/>
      <c r="F1814" s="529"/>
      <c r="G1814" s="539">
        <f>IF('Form - Part 1'!$D$56="Yes",1,0)</f>
        <v>0</v>
      </c>
      <c r="H1814" s="527">
        <v>5</v>
      </c>
      <c r="I1814" s="561"/>
      <c r="J1814" s="562"/>
      <c r="K1814" s="563"/>
      <c r="L1814" s="564"/>
      <c r="M1814" s="563"/>
      <c r="N1814" s="565"/>
      <c r="O1814" s="570"/>
      <c r="P1814" s="671">
        <f t="shared" si="284"/>
        <v>0</v>
      </c>
      <c r="Q1814" s="63">
        <f t="shared" si="285"/>
        <v>0</v>
      </c>
      <c r="R1814" s="62">
        <f t="shared" si="286"/>
        <v>0</v>
      </c>
      <c r="S1814" s="66">
        <f t="shared" si="287"/>
        <v>0</v>
      </c>
      <c r="T1814" s="7">
        <f>($I1814='Team Results'!$L$4)+0</f>
        <v>0</v>
      </c>
      <c r="U1814" s="7">
        <f t="shared" si="288"/>
        <v>0</v>
      </c>
      <c r="V1814" s="7">
        <f t="shared" si="289"/>
        <v>0</v>
      </c>
      <c r="W1814" s="66">
        <f t="shared" si="290"/>
        <v>0</v>
      </c>
    </row>
    <row r="1815" spans="1:23" ht="15">
      <c r="A1815" s="5" t="str">
        <f t="shared" si="291"/>
        <v/>
      </c>
      <c r="B1815" s="5" t="str">
        <f t="shared" si="292"/>
        <v/>
      </c>
      <c r="C1815" s="5">
        <v>45</v>
      </c>
      <c r="D1815" s="764"/>
      <c r="F1815" s="529"/>
      <c r="G1815" s="539">
        <f>IF('Form - Part 1'!$D$56="Yes",1,0)</f>
        <v>0</v>
      </c>
      <c r="H1815" s="527">
        <v>6</v>
      </c>
      <c r="I1815" s="561"/>
      <c r="J1815" s="562"/>
      <c r="K1815" s="563"/>
      <c r="L1815" s="564"/>
      <c r="M1815" s="563"/>
      <c r="N1815" s="565"/>
      <c r="O1815" s="570"/>
      <c r="P1815" s="671">
        <f t="shared" si="284"/>
        <v>0</v>
      </c>
      <c r="Q1815" s="63">
        <f t="shared" si="285"/>
        <v>0</v>
      </c>
      <c r="R1815" s="62">
        <f t="shared" si="286"/>
        <v>0</v>
      </c>
      <c r="S1815" s="66">
        <f t="shared" si="287"/>
        <v>0</v>
      </c>
      <c r="T1815" s="7">
        <f>($I1815='Team Results'!$L$4)+0</f>
        <v>0</v>
      </c>
      <c r="U1815" s="7">
        <f t="shared" si="288"/>
        <v>0</v>
      </c>
      <c r="V1815" s="7">
        <f t="shared" si="289"/>
        <v>0</v>
      </c>
      <c r="W1815" s="66">
        <f t="shared" si="290"/>
        <v>0</v>
      </c>
    </row>
    <row r="1816" spans="1:23" ht="15">
      <c r="A1816" s="5" t="str">
        <f t="shared" si="291"/>
        <v/>
      </c>
      <c r="B1816" s="5" t="str">
        <f t="shared" si="292"/>
        <v/>
      </c>
      <c r="C1816" s="5">
        <v>45</v>
      </c>
      <c r="D1816" s="764"/>
      <c r="F1816" s="529"/>
      <c r="G1816" s="539">
        <f>IF('Form - Part 1'!$D$56="Yes",1,0)</f>
        <v>0</v>
      </c>
      <c r="H1816" s="527">
        <v>7</v>
      </c>
      <c r="I1816" s="561"/>
      <c r="J1816" s="562"/>
      <c r="K1816" s="567"/>
      <c r="L1816" s="564"/>
      <c r="M1816" s="563"/>
      <c r="N1816" s="568"/>
      <c r="O1816" s="570"/>
      <c r="P1816" s="671">
        <f t="shared" si="284"/>
        <v>0</v>
      </c>
      <c r="Q1816" s="63">
        <f t="shared" si="285"/>
        <v>0</v>
      </c>
      <c r="R1816" s="62">
        <f t="shared" si="286"/>
        <v>0</v>
      </c>
      <c r="S1816" s="66">
        <f t="shared" si="287"/>
        <v>0</v>
      </c>
      <c r="T1816" s="7">
        <f>($I1816='Team Results'!$L$4)+0</f>
        <v>0</v>
      </c>
      <c r="U1816" s="7">
        <f t="shared" si="288"/>
        <v>0</v>
      </c>
      <c r="V1816" s="7">
        <f t="shared" si="289"/>
        <v>0</v>
      </c>
      <c r="W1816" s="66">
        <f t="shared" si="290"/>
        <v>0</v>
      </c>
    </row>
    <row r="1817" spans="1:23" ht="15">
      <c r="A1817" s="5" t="str">
        <f t="shared" si="291"/>
        <v/>
      </c>
      <c r="B1817" s="5" t="str">
        <f t="shared" si="292"/>
        <v/>
      </c>
      <c r="C1817" s="5">
        <v>45</v>
      </c>
      <c r="D1817" s="764"/>
      <c r="F1817" s="529"/>
      <c r="G1817" s="539">
        <f>IF('Form - Part 1'!$D$56="Yes",1,0)</f>
        <v>0</v>
      </c>
      <c r="H1817" s="527">
        <v>8</v>
      </c>
      <c r="I1817" s="561"/>
      <c r="J1817" s="562"/>
      <c r="K1817" s="567"/>
      <c r="L1817" s="564"/>
      <c r="M1817" s="563"/>
      <c r="N1817" s="568"/>
      <c r="O1817" s="570"/>
      <c r="P1817" s="671">
        <f t="shared" si="284"/>
        <v>0</v>
      </c>
      <c r="Q1817" s="63">
        <f t="shared" si="285"/>
        <v>0</v>
      </c>
      <c r="R1817" s="62">
        <f t="shared" si="286"/>
        <v>0</v>
      </c>
      <c r="S1817" s="66">
        <f t="shared" si="287"/>
        <v>0</v>
      </c>
      <c r="T1817" s="7">
        <f>($I1817='Team Results'!$L$4)+0</f>
        <v>0</v>
      </c>
      <c r="U1817" s="7">
        <f t="shared" si="288"/>
        <v>0</v>
      </c>
      <c r="V1817" s="7">
        <f t="shared" si="289"/>
        <v>0</v>
      </c>
      <c r="W1817" s="66">
        <f t="shared" si="290"/>
        <v>0</v>
      </c>
    </row>
    <row r="1818" spans="1:23" ht="15">
      <c r="A1818" s="5" t="str">
        <f t="shared" si="291"/>
        <v/>
      </c>
      <c r="B1818" s="5" t="str">
        <f t="shared" si="292"/>
        <v/>
      </c>
      <c r="C1818" s="5">
        <v>45</v>
      </c>
      <c r="D1818" s="764"/>
      <c r="F1818" s="529"/>
      <c r="G1818" s="539">
        <f>IF('Form - Part 1'!$D$56="Yes",1,0)</f>
        <v>0</v>
      </c>
      <c r="H1818" s="527">
        <v>9</v>
      </c>
      <c r="I1818" s="561"/>
      <c r="J1818" s="562"/>
      <c r="K1818" s="563"/>
      <c r="L1818" s="564"/>
      <c r="M1818" s="563"/>
      <c r="N1818" s="565"/>
      <c r="O1818" s="570"/>
      <c r="P1818" s="671">
        <f t="shared" si="284"/>
        <v>0</v>
      </c>
      <c r="Q1818" s="63">
        <f t="shared" si="285"/>
        <v>0</v>
      </c>
      <c r="R1818" s="62">
        <f t="shared" si="286"/>
        <v>0</v>
      </c>
      <c r="S1818" s="66">
        <f t="shared" si="287"/>
        <v>0</v>
      </c>
      <c r="T1818" s="7">
        <f>($I1818='Team Results'!$L$4)+0</f>
        <v>0</v>
      </c>
      <c r="U1818" s="7">
        <f t="shared" si="288"/>
        <v>0</v>
      </c>
      <c r="V1818" s="7">
        <f t="shared" si="289"/>
        <v>0</v>
      </c>
      <c r="W1818" s="66">
        <f t="shared" si="290"/>
        <v>0</v>
      </c>
    </row>
    <row r="1819" spans="1:23" ht="15">
      <c r="A1819" s="5" t="str">
        <f t="shared" si="291"/>
        <v/>
      </c>
      <c r="B1819" s="5" t="str">
        <f t="shared" si="292"/>
        <v/>
      </c>
      <c r="C1819" s="5">
        <v>45</v>
      </c>
      <c r="D1819" s="764"/>
      <c r="F1819" s="529"/>
      <c r="G1819" s="539">
        <f>IF('Form - Part 1'!$D$56="Yes",1,0)</f>
        <v>0</v>
      </c>
      <c r="H1819" s="527">
        <v>10</v>
      </c>
      <c r="I1819" s="561"/>
      <c r="J1819" s="562"/>
      <c r="K1819" s="567"/>
      <c r="L1819" s="564"/>
      <c r="M1819" s="563"/>
      <c r="N1819" s="568"/>
      <c r="O1819" s="570"/>
      <c r="P1819" s="671">
        <f t="shared" si="284"/>
        <v>0</v>
      </c>
      <c r="Q1819" s="63">
        <f t="shared" si="285"/>
        <v>0</v>
      </c>
      <c r="R1819" s="62">
        <f t="shared" si="286"/>
        <v>0</v>
      </c>
      <c r="S1819" s="66">
        <f t="shared" si="287"/>
        <v>0</v>
      </c>
      <c r="T1819" s="7">
        <f>($I1819='Team Results'!$L$4)+0</f>
        <v>0</v>
      </c>
      <c r="U1819" s="7">
        <f t="shared" si="288"/>
        <v>0</v>
      </c>
      <c r="V1819" s="7">
        <f t="shared" si="289"/>
        <v>0</v>
      </c>
      <c r="W1819" s="66">
        <f t="shared" si="290"/>
        <v>0</v>
      </c>
    </row>
    <row r="1820" spans="1:23" ht="15">
      <c r="A1820" s="5" t="str">
        <f t="shared" si="291"/>
        <v/>
      </c>
      <c r="B1820" s="5" t="str">
        <f t="shared" si="292"/>
        <v/>
      </c>
      <c r="C1820" s="5">
        <v>45</v>
      </c>
      <c r="D1820" s="764"/>
      <c r="F1820" s="529"/>
      <c r="G1820" s="539">
        <f>IF('Form - Part 1'!$D$56="Yes",1,0)</f>
        <v>0</v>
      </c>
      <c r="H1820" s="527">
        <v>11</v>
      </c>
      <c r="I1820" s="561"/>
      <c r="J1820" s="562"/>
      <c r="K1820" s="563"/>
      <c r="L1820" s="564"/>
      <c r="M1820" s="563"/>
      <c r="N1820" s="565"/>
      <c r="O1820" s="570"/>
      <c r="P1820" s="671">
        <f t="shared" si="284"/>
        <v>0</v>
      </c>
      <c r="Q1820" s="63">
        <f t="shared" si="285"/>
        <v>0</v>
      </c>
      <c r="R1820" s="62">
        <f t="shared" si="286"/>
        <v>0</v>
      </c>
      <c r="S1820" s="66">
        <f t="shared" si="287"/>
        <v>0</v>
      </c>
      <c r="T1820" s="7">
        <f>($I1820='Team Results'!$L$4)+0</f>
        <v>0</v>
      </c>
      <c r="U1820" s="7">
        <f t="shared" si="288"/>
        <v>0</v>
      </c>
      <c r="V1820" s="7">
        <f t="shared" si="289"/>
        <v>0</v>
      </c>
      <c r="W1820" s="66">
        <f t="shared" si="290"/>
        <v>0</v>
      </c>
    </row>
    <row r="1821" spans="1:23" ht="15">
      <c r="A1821" s="5" t="str">
        <f t="shared" si="291"/>
        <v/>
      </c>
      <c r="B1821" s="5" t="str">
        <f t="shared" si="292"/>
        <v/>
      </c>
      <c r="C1821" s="5">
        <v>45</v>
      </c>
      <c r="D1821" s="764"/>
      <c r="F1821" s="529"/>
      <c r="G1821" s="539">
        <f>IF('Form - Part 1'!$D$56="Yes",1,0)</f>
        <v>0</v>
      </c>
      <c r="H1821" s="527">
        <v>12</v>
      </c>
      <c r="I1821" s="561"/>
      <c r="J1821" s="562"/>
      <c r="K1821" s="567"/>
      <c r="L1821" s="564"/>
      <c r="M1821" s="563"/>
      <c r="N1821" s="568"/>
      <c r="O1821" s="570"/>
      <c r="P1821" s="671">
        <f t="shared" si="284"/>
        <v>0</v>
      </c>
      <c r="Q1821" s="63">
        <f t="shared" si="285"/>
        <v>0</v>
      </c>
      <c r="R1821" s="62">
        <f t="shared" si="286"/>
        <v>0</v>
      </c>
      <c r="S1821" s="66">
        <f t="shared" si="287"/>
        <v>0</v>
      </c>
      <c r="T1821" s="7">
        <f>($I1821='Team Results'!$L$4)+0</f>
        <v>0</v>
      </c>
      <c r="U1821" s="7">
        <f t="shared" si="288"/>
        <v>0</v>
      </c>
      <c r="V1821" s="7">
        <f t="shared" si="289"/>
        <v>0</v>
      </c>
      <c r="W1821" s="66">
        <f t="shared" si="290"/>
        <v>0</v>
      </c>
    </row>
    <row r="1822" spans="1:23" ht="15">
      <c r="A1822" s="5" t="str">
        <f t="shared" si="291"/>
        <v/>
      </c>
      <c r="B1822" s="5" t="str">
        <f t="shared" si="292"/>
        <v/>
      </c>
      <c r="C1822" s="5">
        <v>45</v>
      </c>
      <c r="D1822" s="764"/>
      <c r="F1822" s="529"/>
      <c r="G1822" s="539">
        <f>IF('Form - Part 1'!$D$56="Yes",1,0)</f>
        <v>0</v>
      </c>
      <c r="H1822" s="527">
        <v>13</v>
      </c>
      <c r="I1822" s="561"/>
      <c r="J1822" s="562"/>
      <c r="K1822" s="567"/>
      <c r="L1822" s="564"/>
      <c r="M1822" s="563"/>
      <c r="N1822" s="568"/>
      <c r="O1822" s="570"/>
      <c r="P1822" s="671">
        <f t="shared" si="284"/>
        <v>0</v>
      </c>
      <c r="Q1822" s="63">
        <f t="shared" si="285"/>
        <v>0</v>
      </c>
      <c r="R1822" s="62">
        <f t="shared" si="286"/>
        <v>0</v>
      </c>
      <c r="S1822" s="66">
        <f t="shared" si="287"/>
        <v>0</v>
      </c>
      <c r="T1822" s="7">
        <f>($I1822='Team Results'!$L$4)+0</f>
        <v>0</v>
      </c>
      <c r="U1822" s="7">
        <f t="shared" si="288"/>
        <v>0</v>
      </c>
      <c r="V1822" s="7">
        <f t="shared" si="289"/>
        <v>0</v>
      </c>
      <c r="W1822" s="66">
        <f t="shared" si="290"/>
        <v>0</v>
      </c>
    </row>
    <row r="1823" spans="1:23" ht="15">
      <c r="A1823" s="5" t="str">
        <f t="shared" si="291"/>
        <v/>
      </c>
      <c r="B1823" s="5" t="str">
        <f t="shared" si="292"/>
        <v/>
      </c>
      <c r="C1823" s="5">
        <v>45</v>
      </c>
      <c r="D1823" s="764"/>
      <c r="F1823" s="529"/>
      <c r="G1823" s="539">
        <f>IF('Form - Part 1'!$D$56="Yes",1,0)</f>
        <v>0</v>
      </c>
      <c r="H1823" s="527">
        <v>14</v>
      </c>
      <c r="I1823" s="561"/>
      <c r="J1823" s="562"/>
      <c r="K1823" s="563"/>
      <c r="L1823" s="564"/>
      <c r="M1823" s="563"/>
      <c r="N1823" s="565"/>
      <c r="O1823" s="570"/>
      <c r="P1823" s="671">
        <f t="shared" si="284"/>
        <v>0</v>
      </c>
      <c r="Q1823" s="63">
        <f t="shared" si="285"/>
        <v>0</v>
      </c>
      <c r="R1823" s="62">
        <f t="shared" si="286"/>
        <v>0</v>
      </c>
      <c r="S1823" s="66">
        <f t="shared" si="287"/>
        <v>0</v>
      </c>
      <c r="T1823" s="7">
        <f>($I1823='Team Results'!$L$4)+0</f>
        <v>0</v>
      </c>
      <c r="U1823" s="7">
        <f t="shared" si="288"/>
        <v>0</v>
      </c>
      <c r="V1823" s="7">
        <f t="shared" si="289"/>
        <v>0</v>
      </c>
      <c r="W1823" s="66">
        <f t="shared" si="290"/>
        <v>0</v>
      </c>
    </row>
    <row r="1824" spans="1:23" ht="15">
      <c r="A1824" s="5" t="str">
        <f t="shared" si="291"/>
        <v/>
      </c>
      <c r="B1824" s="5" t="str">
        <f t="shared" si="292"/>
        <v/>
      </c>
      <c r="C1824" s="5">
        <v>45</v>
      </c>
      <c r="D1824" s="764"/>
      <c r="F1824" s="529"/>
      <c r="G1824" s="539">
        <f>IF('Form - Part 1'!$D$56="Yes",1,0)</f>
        <v>0</v>
      </c>
      <c r="H1824" s="527">
        <v>15</v>
      </c>
      <c r="I1824" s="561"/>
      <c r="J1824" s="562"/>
      <c r="K1824" s="563"/>
      <c r="L1824" s="564"/>
      <c r="M1824" s="563"/>
      <c r="N1824" s="565"/>
      <c r="O1824" s="570"/>
      <c r="P1824" s="671">
        <f t="shared" si="284"/>
        <v>0</v>
      </c>
      <c r="Q1824" s="63">
        <f t="shared" si="285"/>
        <v>0</v>
      </c>
      <c r="R1824" s="62">
        <f t="shared" si="286"/>
        <v>0</v>
      </c>
      <c r="S1824" s="66">
        <f t="shared" si="287"/>
        <v>0</v>
      </c>
      <c r="T1824" s="7">
        <f>($I1824='Team Results'!$L$4)+0</f>
        <v>0</v>
      </c>
      <c r="U1824" s="7">
        <f t="shared" si="288"/>
        <v>0</v>
      </c>
      <c r="V1824" s="7">
        <f t="shared" si="289"/>
        <v>0</v>
      </c>
      <c r="W1824" s="66">
        <f t="shared" si="290"/>
        <v>0</v>
      </c>
    </row>
    <row r="1825" spans="1:23" ht="15">
      <c r="A1825" s="5" t="str">
        <f t="shared" si="291"/>
        <v/>
      </c>
      <c r="B1825" s="5" t="str">
        <f t="shared" si="292"/>
        <v/>
      </c>
      <c r="C1825" s="5">
        <v>45</v>
      </c>
      <c r="D1825" s="764"/>
      <c r="F1825" s="529"/>
      <c r="G1825" s="539">
        <f>IF('Form - Part 1'!$D$56="Yes",1,0)</f>
        <v>0</v>
      </c>
      <c r="H1825" s="527">
        <v>16</v>
      </c>
      <c r="I1825" s="561"/>
      <c r="J1825" s="562"/>
      <c r="K1825" s="563"/>
      <c r="L1825" s="564"/>
      <c r="M1825" s="563"/>
      <c r="N1825" s="565"/>
      <c r="O1825" s="570"/>
      <c r="P1825" s="671">
        <f t="shared" si="284"/>
        <v>0</v>
      </c>
      <c r="Q1825" s="63">
        <f t="shared" si="285"/>
        <v>0</v>
      </c>
      <c r="R1825" s="62">
        <f t="shared" si="286"/>
        <v>0</v>
      </c>
      <c r="S1825" s="66">
        <f t="shared" si="287"/>
        <v>0</v>
      </c>
      <c r="T1825" s="7">
        <f>($I1825='Team Results'!$L$4)+0</f>
        <v>0</v>
      </c>
      <c r="U1825" s="7">
        <f t="shared" si="288"/>
        <v>0</v>
      </c>
      <c r="V1825" s="7">
        <f t="shared" si="289"/>
        <v>0</v>
      </c>
      <c r="W1825" s="66">
        <f t="shared" si="290"/>
        <v>0</v>
      </c>
    </row>
    <row r="1826" spans="1:23" ht="15">
      <c r="A1826" s="5" t="str">
        <f t="shared" si="291"/>
        <v/>
      </c>
      <c r="B1826" s="5" t="str">
        <f t="shared" si="292"/>
        <v/>
      </c>
      <c r="C1826" s="5">
        <v>45</v>
      </c>
      <c r="D1826" s="764"/>
      <c r="F1826" s="529"/>
      <c r="G1826" s="539">
        <f>IF('Form - Part 1'!$D$56="Yes",1,0)</f>
        <v>0</v>
      </c>
      <c r="H1826" s="527">
        <v>17</v>
      </c>
      <c r="I1826" s="561"/>
      <c r="J1826" s="562"/>
      <c r="K1826" s="567"/>
      <c r="L1826" s="564"/>
      <c r="M1826" s="563"/>
      <c r="N1826" s="568"/>
      <c r="O1826" s="570"/>
      <c r="P1826" s="671">
        <f t="shared" si="284"/>
        <v>0</v>
      </c>
      <c r="Q1826" s="63">
        <f t="shared" si="285"/>
        <v>0</v>
      </c>
      <c r="R1826" s="62">
        <f t="shared" si="286"/>
        <v>0</v>
      </c>
      <c r="S1826" s="66">
        <f t="shared" si="287"/>
        <v>0</v>
      </c>
      <c r="T1826" s="7">
        <f>($I1826='Team Results'!$L$4)+0</f>
        <v>0</v>
      </c>
      <c r="U1826" s="7">
        <f t="shared" si="288"/>
        <v>0</v>
      </c>
      <c r="V1826" s="7">
        <f t="shared" si="289"/>
        <v>0</v>
      </c>
      <c r="W1826" s="66">
        <f t="shared" si="290"/>
        <v>0</v>
      </c>
    </row>
    <row r="1827" spans="1:23" ht="15">
      <c r="A1827" s="5" t="str">
        <f t="shared" si="291"/>
        <v/>
      </c>
      <c r="B1827" s="5" t="str">
        <f t="shared" si="292"/>
        <v/>
      </c>
      <c r="C1827" s="5">
        <v>45</v>
      </c>
      <c r="D1827" s="764"/>
      <c r="F1827" s="529"/>
      <c r="G1827" s="539">
        <f>IF('Form - Part 1'!$D$56="Yes",1,0)</f>
        <v>0</v>
      </c>
      <c r="H1827" s="527">
        <v>18</v>
      </c>
      <c r="I1827" s="561"/>
      <c r="J1827" s="562"/>
      <c r="K1827" s="567"/>
      <c r="L1827" s="564"/>
      <c r="M1827" s="563"/>
      <c r="N1827" s="568"/>
      <c r="O1827" s="570"/>
      <c r="P1827" s="671">
        <f t="shared" si="284"/>
        <v>0</v>
      </c>
      <c r="Q1827" s="63">
        <f t="shared" si="285"/>
        <v>0</v>
      </c>
      <c r="R1827" s="62">
        <f t="shared" si="286"/>
        <v>0</v>
      </c>
      <c r="S1827" s="66">
        <f t="shared" si="287"/>
        <v>0</v>
      </c>
      <c r="T1827" s="7">
        <f>($I1827='Team Results'!$L$4)+0</f>
        <v>0</v>
      </c>
      <c r="U1827" s="7">
        <f t="shared" si="288"/>
        <v>0</v>
      </c>
      <c r="V1827" s="7">
        <f t="shared" si="289"/>
        <v>0</v>
      </c>
      <c r="W1827" s="66">
        <f t="shared" si="290"/>
        <v>0</v>
      </c>
    </row>
    <row r="1828" spans="1:23" ht="15">
      <c r="A1828" s="5" t="str">
        <f t="shared" si="291"/>
        <v/>
      </c>
      <c r="B1828" s="5" t="str">
        <f t="shared" si="292"/>
        <v/>
      </c>
      <c r="C1828" s="5">
        <v>45</v>
      </c>
      <c r="D1828" s="764"/>
      <c r="F1828" s="529"/>
      <c r="G1828" s="539">
        <f>IF('Form - Part 1'!$D$56="Yes",1,0)</f>
        <v>0</v>
      </c>
      <c r="H1828" s="527">
        <v>19</v>
      </c>
      <c r="I1828" s="561"/>
      <c r="J1828" s="562"/>
      <c r="K1828" s="567"/>
      <c r="L1828" s="564"/>
      <c r="M1828" s="563"/>
      <c r="N1828" s="568"/>
      <c r="O1828" s="570"/>
      <c r="P1828" s="671">
        <f t="shared" si="284"/>
        <v>0</v>
      </c>
      <c r="Q1828" s="63">
        <f t="shared" si="285"/>
        <v>0</v>
      </c>
      <c r="R1828" s="62">
        <f t="shared" si="286"/>
        <v>0</v>
      </c>
      <c r="S1828" s="66">
        <f t="shared" si="287"/>
        <v>0</v>
      </c>
      <c r="T1828" s="7">
        <f>($I1828='Team Results'!$L$4)+0</f>
        <v>0</v>
      </c>
      <c r="U1828" s="7">
        <f t="shared" si="288"/>
        <v>0</v>
      </c>
      <c r="V1828" s="7">
        <f t="shared" si="289"/>
        <v>0</v>
      </c>
      <c r="W1828" s="66">
        <f t="shared" si="290"/>
        <v>0</v>
      </c>
    </row>
    <row r="1829" spans="1:23" ht="15">
      <c r="A1829" s="5" t="str">
        <f t="shared" si="291"/>
        <v/>
      </c>
      <c r="B1829" s="5" t="str">
        <f t="shared" si="292"/>
        <v/>
      </c>
      <c r="C1829" s="5">
        <v>45</v>
      </c>
      <c r="D1829" s="764"/>
      <c r="F1829" s="529"/>
      <c r="G1829" s="539">
        <f>IF('Form - Part 1'!$D$56="Yes",1,0)</f>
        <v>0</v>
      </c>
      <c r="H1829" s="527">
        <v>20</v>
      </c>
      <c r="I1829" s="561"/>
      <c r="J1829" s="562"/>
      <c r="K1829" s="567"/>
      <c r="L1829" s="564"/>
      <c r="M1829" s="563"/>
      <c r="N1829" s="568"/>
      <c r="O1829" s="570"/>
      <c r="P1829" s="671">
        <f t="shared" si="284"/>
        <v>0</v>
      </c>
      <c r="Q1829" s="63">
        <f t="shared" si="285"/>
        <v>0</v>
      </c>
      <c r="R1829" s="62">
        <f t="shared" si="286"/>
        <v>0</v>
      </c>
      <c r="S1829" s="66">
        <f t="shared" si="287"/>
        <v>0</v>
      </c>
      <c r="T1829" s="7">
        <f>($I1829='Team Results'!$L$4)+0</f>
        <v>0</v>
      </c>
      <c r="U1829" s="7">
        <f t="shared" si="288"/>
        <v>0</v>
      </c>
      <c r="V1829" s="7">
        <f t="shared" si="289"/>
        <v>0</v>
      </c>
      <c r="W1829" s="66">
        <f t="shared" si="290"/>
        <v>0</v>
      </c>
    </row>
    <row r="1830" spans="1:23" ht="15">
      <c r="A1830" s="5" t="str">
        <f t="shared" si="291"/>
        <v/>
      </c>
      <c r="B1830" s="5" t="str">
        <f t="shared" si="292"/>
        <v/>
      </c>
      <c r="C1830" s="5">
        <v>45</v>
      </c>
      <c r="D1830" s="764"/>
      <c r="F1830" s="529"/>
      <c r="G1830" s="539">
        <f>IF('Form - Part 1'!$D$56="Yes",1,0)</f>
        <v>0</v>
      </c>
      <c r="H1830" s="527">
        <v>21</v>
      </c>
      <c r="I1830" s="561"/>
      <c r="J1830" s="562"/>
      <c r="K1830" s="567"/>
      <c r="L1830" s="564"/>
      <c r="M1830" s="563"/>
      <c r="N1830" s="568"/>
      <c r="O1830" s="570"/>
      <c r="P1830" s="671">
        <f t="shared" si="284"/>
        <v>0</v>
      </c>
      <c r="Q1830" s="63">
        <f t="shared" si="285"/>
        <v>0</v>
      </c>
      <c r="R1830" s="62">
        <f t="shared" si="286"/>
        <v>0</v>
      </c>
      <c r="S1830" s="66">
        <f t="shared" si="287"/>
        <v>0</v>
      </c>
      <c r="T1830" s="7">
        <f>($I1830='Team Results'!$L$4)+0</f>
        <v>0</v>
      </c>
      <c r="U1830" s="7">
        <f t="shared" si="288"/>
        <v>0</v>
      </c>
      <c r="V1830" s="7">
        <f t="shared" si="289"/>
        <v>0</v>
      </c>
      <c r="W1830" s="66">
        <f t="shared" si="290"/>
        <v>0</v>
      </c>
    </row>
    <row r="1831" spans="1:23" ht="15">
      <c r="A1831" s="5" t="str">
        <f t="shared" si="291"/>
        <v/>
      </c>
      <c r="B1831" s="5" t="str">
        <f t="shared" si="292"/>
        <v/>
      </c>
      <c r="C1831" s="5">
        <v>45</v>
      </c>
      <c r="D1831" s="764"/>
      <c r="F1831" s="529"/>
      <c r="G1831" s="539">
        <f>IF('Form - Part 1'!$D$56="Yes",1,0)</f>
        <v>0</v>
      </c>
      <c r="H1831" s="527">
        <v>22</v>
      </c>
      <c r="I1831" s="561"/>
      <c r="J1831" s="562"/>
      <c r="K1831" s="567"/>
      <c r="L1831" s="564"/>
      <c r="M1831" s="563"/>
      <c r="N1831" s="568"/>
      <c r="O1831" s="570"/>
      <c r="P1831" s="671">
        <f t="shared" si="284"/>
        <v>0</v>
      </c>
      <c r="Q1831" s="63">
        <f t="shared" si="285"/>
        <v>0</v>
      </c>
      <c r="R1831" s="62">
        <f t="shared" si="286"/>
        <v>0</v>
      </c>
      <c r="S1831" s="66">
        <f t="shared" si="287"/>
        <v>0</v>
      </c>
      <c r="T1831" s="7">
        <f>($I1831='Team Results'!$L$4)+0</f>
        <v>0</v>
      </c>
      <c r="U1831" s="7">
        <f t="shared" si="288"/>
        <v>0</v>
      </c>
      <c r="V1831" s="7">
        <f t="shared" si="289"/>
        <v>0</v>
      </c>
      <c r="W1831" s="66">
        <f t="shared" si="290"/>
        <v>0</v>
      </c>
    </row>
    <row r="1832" spans="1:23" ht="15">
      <c r="A1832" s="5" t="str">
        <f t="shared" si="291"/>
        <v/>
      </c>
      <c r="B1832" s="5" t="str">
        <f t="shared" si="292"/>
        <v/>
      </c>
      <c r="C1832" s="5">
        <v>45</v>
      </c>
      <c r="D1832" s="764"/>
      <c r="F1832" s="529"/>
      <c r="G1832" s="539">
        <f>IF('Form - Part 1'!$D$56="Yes",1,0)</f>
        <v>0</v>
      </c>
      <c r="H1832" s="527">
        <v>23</v>
      </c>
      <c r="I1832" s="561"/>
      <c r="J1832" s="562"/>
      <c r="K1832" s="567"/>
      <c r="L1832" s="564"/>
      <c r="M1832" s="563"/>
      <c r="N1832" s="568"/>
      <c r="O1832" s="570"/>
      <c r="P1832" s="671">
        <f t="shared" si="284"/>
        <v>0</v>
      </c>
      <c r="Q1832" s="63">
        <f t="shared" si="285"/>
        <v>0</v>
      </c>
      <c r="R1832" s="62">
        <f t="shared" si="286"/>
        <v>0</v>
      </c>
      <c r="S1832" s="66">
        <f t="shared" si="287"/>
        <v>0</v>
      </c>
      <c r="T1832" s="7">
        <f>($I1832='Team Results'!$L$4)+0</f>
        <v>0</v>
      </c>
      <c r="U1832" s="7">
        <f t="shared" si="288"/>
        <v>0</v>
      </c>
      <c r="V1832" s="7">
        <f t="shared" si="289"/>
        <v>0</v>
      </c>
      <c r="W1832" s="66">
        <f t="shared" si="290"/>
        <v>0</v>
      </c>
    </row>
    <row r="1833" spans="1:23" ht="15">
      <c r="A1833" s="5" t="str">
        <f t="shared" si="291"/>
        <v/>
      </c>
      <c r="B1833" s="5" t="str">
        <f t="shared" si="292"/>
        <v/>
      </c>
      <c r="C1833" s="5">
        <v>45</v>
      </c>
      <c r="D1833" s="764"/>
      <c r="F1833" s="529"/>
      <c r="G1833" s="539">
        <f>IF('Form - Part 1'!$D$56="Yes",1,0)</f>
        <v>0</v>
      </c>
      <c r="H1833" s="527">
        <v>24</v>
      </c>
      <c r="I1833" s="561"/>
      <c r="J1833" s="562"/>
      <c r="K1833" s="567"/>
      <c r="L1833" s="564"/>
      <c r="M1833" s="563"/>
      <c r="N1833" s="568"/>
      <c r="O1833" s="570"/>
      <c r="P1833" s="671">
        <f t="shared" si="284"/>
        <v>0</v>
      </c>
      <c r="Q1833" s="63">
        <f t="shared" si="285"/>
        <v>0</v>
      </c>
      <c r="R1833" s="62">
        <f t="shared" si="286"/>
        <v>0</v>
      </c>
      <c r="S1833" s="66">
        <f t="shared" si="287"/>
        <v>0</v>
      </c>
      <c r="T1833" s="7">
        <f>($I1833='Team Results'!$L$4)+0</f>
        <v>0</v>
      </c>
      <c r="U1833" s="7">
        <f t="shared" si="288"/>
        <v>0</v>
      </c>
      <c r="V1833" s="7">
        <f t="shared" si="289"/>
        <v>0</v>
      </c>
      <c r="W1833" s="66">
        <f t="shared" si="290"/>
        <v>0</v>
      </c>
    </row>
    <row r="1834" spans="1:23" ht="15">
      <c r="A1834" s="5" t="str">
        <f t="shared" si="291"/>
        <v/>
      </c>
      <c r="B1834" s="5" t="str">
        <f t="shared" si="292"/>
        <v/>
      </c>
      <c r="C1834" s="5">
        <v>45</v>
      </c>
      <c r="D1834" s="764"/>
      <c r="F1834" s="529"/>
      <c r="G1834" s="539">
        <f>IF('Form - Part 1'!$D$56="Yes",1,0)</f>
        <v>0</v>
      </c>
      <c r="H1834" s="527">
        <v>25</v>
      </c>
      <c r="I1834" s="561"/>
      <c r="J1834" s="562"/>
      <c r="K1834" s="567"/>
      <c r="L1834" s="564"/>
      <c r="M1834" s="563"/>
      <c r="N1834" s="568"/>
      <c r="O1834" s="570"/>
      <c r="P1834" s="671">
        <f t="shared" si="284"/>
        <v>0</v>
      </c>
      <c r="Q1834" s="63">
        <f t="shared" si="285"/>
        <v>0</v>
      </c>
      <c r="R1834" s="62">
        <f t="shared" si="286"/>
        <v>0</v>
      </c>
      <c r="S1834" s="66">
        <f t="shared" si="287"/>
        <v>0</v>
      </c>
      <c r="T1834" s="7">
        <f>($I1834='Team Results'!$L$4)+0</f>
        <v>0</v>
      </c>
      <c r="U1834" s="7">
        <f t="shared" si="288"/>
        <v>0</v>
      </c>
      <c r="V1834" s="7">
        <f t="shared" si="289"/>
        <v>0</v>
      </c>
      <c r="W1834" s="66">
        <f t="shared" si="290"/>
        <v>0</v>
      </c>
    </row>
    <row r="1835" spans="1:23" ht="15">
      <c r="A1835" s="5" t="str">
        <f t="shared" si="291"/>
        <v/>
      </c>
      <c r="B1835" s="5" t="str">
        <f t="shared" si="292"/>
        <v/>
      </c>
      <c r="C1835" s="5">
        <v>45</v>
      </c>
      <c r="D1835" s="764"/>
      <c r="F1835" s="529"/>
      <c r="G1835" s="539">
        <f>IF('Form - Part 1'!$D$56="Yes",1,0)</f>
        <v>0</v>
      </c>
      <c r="H1835" s="527">
        <v>26</v>
      </c>
      <c r="I1835" s="561"/>
      <c r="J1835" s="562"/>
      <c r="K1835" s="563"/>
      <c r="L1835" s="564"/>
      <c r="M1835" s="563"/>
      <c r="N1835" s="565"/>
      <c r="O1835" s="570"/>
      <c r="P1835" s="671">
        <f t="shared" si="284"/>
        <v>0</v>
      </c>
      <c r="Q1835" s="63">
        <f t="shared" si="285"/>
        <v>0</v>
      </c>
      <c r="R1835" s="62">
        <f t="shared" si="286"/>
        <v>0</v>
      </c>
      <c r="S1835" s="66">
        <f t="shared" si="287"/>
        <v>0</v>
      </c>
      <c r="T1835" s="7">
        <f>($I1835='Team Results'!$L$4)+0</f>
        <v>0</v>
      </c>
      <c r="U1835" s="7">
        <f t="shared" si="288"/>
        <v>0</v>
      </c>
      <c r="V1835" s="7">
        <f t="shared" si="289"/>
        <v>0</v>
      </c>
      <c r="W1835" s="66">
        <f t="shared" si="290"/>
        <v>0</v>
      </c>
    </row>
    <row r="1836" spans="1:23" ht="15">
      <c r="A1836" s="5" t="str">
        <f t="shared" si="291"/>
        <v/>
      </c>
      <c r="B1836" s="5" t="str">
        <f t="shared" si="292"/>
        <v/>
      </c>
      <c r="C1836" s="5">
        <v>45</v>
      </c>
      <c r="D1836" s="764"/>
      <c r="F1836" s="529"/>
      <c r="G1836" s="539">
        <f>IF('Form - Part 1'!$D$56="Yes",1,0)</f>
        <v>0</v>
      </c>
      <c r="H1836" s="527">
        <v>27</v>
      </c>
      <c r="I1836" s="561"/>
      <c r="J1836" s="562"/>
      <c r="K1836" s="563"/>
      <c r="L1836" s="564"/>
      <c r="M1836" s="563"/>
      <c r="N1836" s="565"/>
      <c r="O1836" s="570"/>
      <c r="P1836" s="671">
        <f t="shared" si="284"/>
        <v>0</v>
      </c>
      <c r="Q1836" s="63">
        <f t="shared" si="285"/>
        <v>0</v>
      </c>
      <c r="R1836" s="62">
        <f t="shared" si="286"/>
        <v>0</v>
      </c>
      <c r="S1836" s="66">
        <f t="shared" si="287"/>
        <v>0</v>
      </c>
      <c r="T1836" s="7">
        <f>($I1836='Team Results'!$L$4)+0</f>
        <v>0</v>
      </c>
      <c r="U1836" s="7">
        <f t="shared" si="288"/>
        <v>0</v>
      </c>
      <c r="V1836" s="7">
        <f t="shared" si="289"/>
        <v>0</v>
      </c>
      <c r="W1836" s="66">
        <f t="shared" si="290"/>
        <v>0</v>
      </c>
    </row>
    <row r="1837" spans="1:23" ht="15">
      <c r="A1837" s="5" t="str">
        <f t="shared" si="291"/>
        <v/>
      </c>
      <c r="B1837" s="5" t="str">
        <f t="shared" si="292"/>
        <v/>
      </c>
      <c r="C1837" s="5">
        <v>45</v>
      </c>
      <c r="D1837" s="764"/>
      <c r="F1837" s="529"/>
      <c r="G1837" s="539">
        <f>IF('Form - Part 1'!$D$56="Yes",1,0)</f>
        <v>0</v>
      </c>
      <c r="H1837" s="527">
        <v>28</v>
      </c>
      <c r="I1837" s="561"/>
      <c r="J1837" s="562"/>
      <c r="K1837" s="563"/>
      <c r="L1837" s="564"/>
      <c r="M1837" s="563"/>
      <c r="N1837" s="565"/>
      <c r="O1837" s="570"/>
      <c r="P1837" s="671">
        <f t="shared" si="284"/>
        <v>0</v>
      </c>
      <c r="Q1837" s="63">
        <f t="shared" si="285"/>
        <v>0</v>
      </c>
      <c r="R1837" s="62">
        <f t="shared" si="286"/>
        <v>0</v>
      </c>
      <c r="S1837" s="66">
        <f t="shared" si="287"/>
        <v>0</v>
      </c>
      <c r="T1837" s="7">
        <f>($I1837='Team Results'!$L$4)+0</f>
        <v>0</v>
      </c>
      <c r="U1837" s="7">
        <f t="shared" si="288"/>
        <v>0</v>
      </c>
      <c r="V1837" s="7">
        <f t="shared" si="289"/>
        <v>0</v>
      </c>
      <c r="W1837" s="66">
        <f t="shared" si="290"/>
        <v>0</v>
      </c>
    </row>
    <row r="1838" spans="1:23" ht="15">
      <c r="A1838" s="5" t="str">
        <f t="shared" si="291"/>
        <v/>
      </c>
      <c r="B1838" s="5" t="str">
        <f t="shared" si="292"/>
        <v/>
      </c>
      <c r="C1838" s="5">
        <v>45</v>
      </c>
      <c r="D1838" s="764"/>
      <c r="F1838" s="529"/>
      <c r="G1838" s="539">
        <f>IF('Form - Part 1'!$D$56="Yes",1,0)</f>
        <v>0</v>
      </c>
      <c r="H1838" s="527">
        <v>29</v>
      </c>
      <c r="I1838" s="561"/>
      <c r="J1838" s="562"/>
      <c r="K1838" s="563"/>
      <c r="L1838" s="564"/>
      <c r="M1838" s="563"/>
      <c r="N1838" s="565"/>
      <c r="O1838" s="570"/>
      <c r="P1838" s="671">
        <f t="shared" si="284"/>
        <v>0</v>
      </c>
      <c r="Q1838" s="63">
        <f t="shared" si="285"/>
        <v>0</v>
      </c>
      <c r="R1838" s="62">
        <f t="shared" si="286"/>
        <v>0</v>
      </c>
      <c r="S1838" s="66">
        <f t="shared" si="287"/>
        <v>0</v>
      </c>
      <c r="T1838" s="7">
        <f>($I1838='Team Results'!$L$4)+0</f>
        <v>0</v>
      </c>
      <c r="U1838" s="7">
        <f t="shared" si="288"/>
        <v>0</v>
      </c>
      <c r="V1838" s="7">
        <f t="shared" si="289"/>
        <v>0</v>
      </c>
      <c r="W1838" s="66">
        <f t="shared" si="290"/>
        <v>0</v>
      </c>
    </row>
    <row r="1839" spans="1:23" ht="15">
      <c r="A1839" s="5" t="str">
        <f t="shared" si="291"/>
        <v/>
      </c>
      <c r="B1839" s="5" t="str">
        <f t="shared" si="292"/>
        <v/>
      </c>
      <c r="C1839" s="5">
        <v>45</v>
      </c>
      <c r="D1839" s="764"/>
      <c r="F1839" s="529"/>
      <c r="G1839" s="539">
        <f>IF('Form - Part 1'!$D$56="Yes",1,0)</f>
        <v>0</v>
      </c>
      <c r="H1839" s="527">
        <v>30</v>
      </c>
      <c r="I1839" s="561"/>
      <c r="J1839" s="562"/>
      <c r="K1839" s="567"/>
      <c r="L1839" s="564"/>
      <c r="M1839" s="563"/>
      <c r="N1839" s="568"/>
      <c r="O1839" s="570"/>
      <c r="P1839" s="671">
        <f t="shared" si="284"/>
        <v>0</v>
      </c>
      <c r="Q1839" s="63">
        <f t="shared" si="285"/>
        <v>0</v>
      </c>
      <c r="R1839" s="62">
        <f t="shared" si="286"/>
        <v>0</v>
      </c>
      <c r="S1839" s="66">
        <f t="shared" si="287"/>
        <v>0</v>
      </c>
      <c r="T1839" s="7">
        <f>($I1839='Team Results'!$L$4)+0</f>
        <v>0</v>
      </c>
      <c r="U1839" s="7">
        <f t="shared" si="288"/>
        <v>0</v>
      </c>
      <c r="V1839" s="7">
        <f t="shared" si="289"/>
        <v>0</v>
      </c>
      <c r="W1839" s="66">
        <f t="shared" si="290"/>
        <v>0</v>
      </c>
    </row>
    <row r="1840" spans="1:23" ht="15">
      <c r="A1840" s="5" t="str">
        <f t="shared" si="291"/>
        <v/>
      </c>
      <c r="B1840" s="5" t="str">
        <f t="shared" si="292"/>
        <v/>
      </c>
      <c r="C1840" s="5">
        <v>45</v>
      </c>
      <c r="D1840" s="764"/>
      <c r="F1840" s="529"/>
      <c r="G1840" s="539">
        <f>IF('Form - Part 1'!$D$56="Yes",1,0)</f>
        <v>0</v>
      </c>
      <c r="H1840" s="527">
        <v>31</v>
      </c>
      <c r="I1840" s="561"/>
      <c r="J1840" s="562"/>
      <c r="K1840" s="567"/>
      <c r="L1840" s="564"/>
      <c r="M1840" s="563"/>
      <c r="N1840" s="568"/>
      <c r="O1840" s="570"/>
      <c r="P1840" s="671">
        <f t="shared" si="284"/>
        <v>0</v>
      </c>
      <c r="Q1840" s="63">
        <f t="shared" si="285"/>
        <v>0</v>
      </c>
      <c r="R1840" s="62">
        <f t="shared" si="286"/>
        <v>0</v>
      </c>
      <c r="S1840" s="66">
        <f t="shared" si="287"/>
        <v>0</v>
      </c>
      <c r="T1840" s="7">
        <f>($I1840='Team Results'!$L$4)+0</f>
        <v>0</v>
      </c>
      <c r="U1840" s="7">
        <f t="shared" si="288"/>
        <v>0</v>
      </c>
      <c r="V1840" s="7">
        <f t="shared" si="289"/>
        <v>0</v>
      </c>
      <c r="W1840" s="66">
        <f t="shared" si="290"/>
        <v>0</v>
      </c>
    </row>
    <row r="1841" spans="1:52" ht="15">
      <c r="A1841" s="5" t="str">
        <f t="shared" si="291"/>
        <v/>
      </c>
      <c r="B1841" s="5" t="str">
        <f t="shared" si="292"/>
        <v/>
      </c>
      <c r="C1841" s="5">
        <v>45</v>
      </c>
      <c r="D1841" s="764"/>
      <c r="F1841" s="529"/>
      <c r="G1841" s="539">
        <f>IF('Form - Part 1'!$D$56="Yes",1,0)</f>
        <v>0</v>
      </c>
      <c r="H1841" s="527">
        <v>32</v>
      </c>
      <c r="I1841" s="561"/>
      <c r="J1841" s="562"/>
      <c r="K1841" s="567"/>
      <c r="L1841" s="564"/>
      <c r="M1841" s="563"/>
      <c r="N1841" s="568"/>
      <c r="O1841" s="570"/>
      <c r="P1841" s="671">
        <f t="shared" si="284"/>
        <v>0</v>
      </c>
      <c r="Q1841" s="63">
        <f t="shared" si="285"/>
        <v>0</v>
      </c>
      <c r="R1841" s="62">
        <f t="shared" si="286"/>
        <v>0</v>
      </c>
      <c r="S1841" s="66">
        <f t="shared" si="287"/>
        <v>0</v>
      </c>
      <c r="T1841" s="7">
        <f>($I1841='Team Results'!$L$4)+0</f>
        <v>0</v>
      </c>
      <c r="U1841" s="7">
        <f t="shared" si="288"/>
        <v>0</v>
      </c>
      <c r="V1841" s="7">
        <f t="shared" si="289"/>
        <v>0</v>
      </c>
      <c r="W1841" s="66">
        <f t="shared" si="290"/>
        <v>0</v>
      </c>
    </row>
    <row r="1842" spans="1:52" ht="15">
      <c r="A1842" s="5" t="str">
        <f t="shared" si="291"/>
        <v/>
      </c>
      <c r="B1842" s="5" t="str">
        <f t="shared" si="292"/>
        <v/>
      </c>
      <c r="C1842" s="5">
        <v>45</v>
      </c>
      <c r="D1842" s="764"/>
      <c r="F1842" s="529"/>
      <c r="G1842" s="539">
        <f>IF('Form - Part 1'!$D$56="Yes",1,0)</f>
        <v>0</v>
      </c>
      <c r="H1842" s="527">
        <v>33</v>
      </c>
      <c r="I1842" s="561"/>
      <c r="J1842" s="562"/>
      <c r="K1842" s="567"/>
      <c r="L1842" s="564"/>
      <c r="M1842" s="563"/>
      <c r="N1842" s="568"/>
      <c r="O1842" s="570"/>
      <c r="P1842" s="671">
        <f t="shared" si="284"/>
        <v>0</v>
      </c>
      <c r="Q1842" s="63">
        <f t="shared" si="285"/>
        <v>0</v>
      </c>
      <c r="R1842" s="62">
        <f t="shared" si="286"/>
        <v>0</v>
      </c>
      <c r="S1842" s="66">
        <f t="shared" si="287"/>
        <v>0</v>
      </c>
      <c r="T1842" s="7">
        <f>($I1842='Team Results'!$L$4)+0</f>
        <v>0</v>
      </c>
      <c r="U1842" s="7">
        <f t="shared" si="288"/>
        <v>0</v>
      </c>
      <c r="V1842" s="7">
        <f t="shared" si="289"/>
        <v>0</v>
      </c>
      <c r="W1842" s="66">
        <f t="shared" si="290"/>
        <v>0</v>
      </c>
    </row>
    <row r="1843" spans="1:52" ht="15">
      <c r="A1843" s="5" t="str">
        <f t="shared" si="291"/>
        <v/>
      </c>
      <c r="B1843" s="5" t="str">
        <f t="shared" si="292"/>
        <v/>
      </c>
      <c r="C1843" s="5">
        <v>45</v>
      </c>
      <c r="D1843" s="764"/>
      <c r="F1843" s="529"/>
      <c r="G1843" s="539">
        <f>IF('Form - Part 1'!$D$56="Yes",1,0)</f>
        <v>0</v>
      </c>
      <c r="H1843" s="527">
        <v>34</v>
      </c>
      <c r="I1843" s="561"/>
      <c r="J1843" s="562"/>
      <c r="K1843" s="567"/>
      <c r="L1843" s="564"/>
      <c r="M1843" s="563"/>
      <c r="N1843" s="568"/>
      <c r="O1843" s="570"/>
      <c r="P1843" s="671">
        <f t="shared" si="284"/>
        <v>0</v>
      </c>
      <c r="Q1843" s="63">
        <f t="shared" si="285"/>
        <v>0</v>
      </c>
      <c r="R1843" s="62">
        <f t="shared" si="286"/>
        <v>0</v>
      </c>
      <c r="S1843" s="66">
        <f t="shared" si="287"/>
        <v>0</v>
      </c>
      <c r="T1843" s="7">
        <f>($I1843='Team Results'!$L$4)+0</f>
        <v>0</v>
      </c>
      <c r="U1843" s="7">
        <f t="shared" si="288"/>
        <v>0</v>
      </c>
      <c r="V1843" s="7">
        <f t="shared" si="289"/>
        <v>0</v>
      </c>
      <c r="W1843" s="66">
        <f t="shared" si="290"/>
        <v>0</v>
      </c>
    </row>
    <row r="1844" spans="1:52" ht="15">
      <c r="A1844" s="5" t="str">
        <f t="shared" si="291"/>
        <v/>
      </c>
      <c r="B1844" s="5" t="str">
        <f t="shared" si="292"/>
        <v/>
      </c>
      <c r="C1844" s="5">
        <v>45</v>
      </c>
      <c r="D1844" s="764"/>
      <c r="F1844" s="529"/>
      <c r="G1844" s="539">
        <f>IF('Form - Part 1'!$D$56="Yes",1,0)</f>
        <v>0</v>
      </c>
      <c r="H1844" s="527">
        <v>35</v>
      </c>
      <c r="I1844" s="561"/>
      <c r="J1844" s="562"/>
      <c r="K1844" s="567"/>
      <c r="L1844" s="564"/>
      <c r="M1844" s="563"/>
      <c r="N1844" s="568"/>
      <c r="O1844" s="570"/>
      <c r="P1844" s="671">
        <f t="shared" si="284"/>
        <v>0</v>
      </c>
      <c r="Q1844" s="63">
        <f t="shared" si="285"/>
        <v>0</v>
      </c>
      <c r="R1844" s="62">
        <f t="shared" si="286"/>
        <v>0</v>
      </c>
      <c r="S1844" s="66">
        <f t="shared" si="287"/>
        <v>0</v>
      </c>
      <c r="T1844" s="7">
        <f>($I1844='Team Results'!$L$4)+0</f>
        <v>0</v>
      </c>
      <c r="U1844" s="7">
        <f t="shared" si="288"/>
        <v>0</v>
      </c>
      <c r="V1844" s="7">
        <f t="shared" si="289"/>
        <v>0</v>
      </c>
      <c r="W1844" s="66">
        <f t="shared" si="290"/>
        <v>0</v>
      </c>
    </row>
    <row r="1845" spans="1:52" ht="15">
      <c r="A1845" s="5" t="str">
        <f t="shared" si="291"/>
        <v/>
      </c>
      <c r="B1845" s="5" t="str">
        <f t="shared" si="292"/>
        <v/>
      </c>
      <c r="C1845" s="5">
        <v>45</v>
      </c>
      <c r="D1845" s="764"/>
      <c r="F1845" s="529"/>
      <c r="G1845" s="539">
        <f>IF('Form - Part 1'!$D$56="Yes",1,0)</f>
        <v>0</v>
      </c>
      <c r="H1845" s="527">
        <v>36</v>
      </c>
      <c r="I1845" s="561"/>
      <c r="J1845" s="562"/>
      <c r="K1845" s="567"/>
      <c r="L1845" s="564"/>
      <c r="M1845" s="563"/>
      <c r="N1845" s="568"/>
      <c r="O1845" s="570"/>
      <c r="P1845" s="671">
        <f t="shared" si="284"/>
        <v>0</v>
      </c>
      <c r="Q1845" s="63">
        <f t="shared" si="285"/>
        <v>0</v>
      </c>
      <c r="R1845" s="62">
        <f t="shared" si="286"/>
        <v>0</v>
      </c>
      <c r="S1845" s="66">
        <f t="shared" si="287"/>
        <v>0</v>
      </c>
      <c r="T1845" s="7">
        <f>($I1845='Team Results'!$L$4)+0</f>
        <v>0</v>
      </c>
      <c r="U1845" s="7">
        <f t="shared" si="288"/>
        <v>0</v>
      </c>
      <c r="V1845" s="7">
        <f t="shared" si="289"/>
        <v>0</v>
      </c>
      <c r="W1845" s="66">
        <f t="shared" si="290"/>
        <v>0</v>
      </c>
    </row>
    <row r="1846" spans="1:52" ht="15">
      <c r="A1846" s="5" t="str">
        <f t="shared" si="291"/>
        <v/>
      </c>
      <c r="B1846" s="5" t="str">
        <f t="shared" si="292"/>
        <v/>
      </c>
      <c r="C1846" s="5">
        <v>45</v>
      </c>
      <c r="D1846" s="764"/>
      <c r="F1846" s="529"/>
      <c r="G1846" s="539">
        <f>IF('Form - Part 1'!$D$56="Yes",1,0)</f>
        <v>0</v>
      </c>
      <c r="H1846" s="527">
        <v>37</v>
      </c>
      <c r="I1846" s="561"/>
      <c r="J1846" s="562"/>
      <c r="K1846" s="567"/>
      <c r="L1846" s="564"/>
      <c r="M1846" s="563"/>
      <c r="N1846" s="568"/>
      <c r="O1846" s="570"/>
      <c r="P1846" s="671">
        <f t="shared" si="284"/>
        <v>0</v>
      </c>
      <c r="Q1846" s="63">
        <f t="shared" si="285"/>
        <v>0</v>
      </c>
      <c r="R1846" s="62">
        <f t="shared" si="286"/>
        <v>0</v>
      </c>
      <c r="S1846" s="66">
        <f t="shared" si="287"/>
        <v>0</v>
      </c>
      <c r="T1846" s="7">
        <f>($I1846='Team Results'!$L$4)+0</f>
        <v>0</v>
      </c>
      <c r="U1846" s="7">
        <f t="shared" si="288"/>
        <v>0</v>
      </c>
      <c r="V1846" s="7">
        <f t="shared" si="289"/>
        <v>0</v>
      </c>
      <c r="W1846" s="66">
        <f t="shared" si="290"/>
        <v>0</v>
      </c>
    </row>
    <row r="1847" spans="1:52" ht="15">
      <c r="A1847" s="5" t="str">
        <f t="shared" si="291"/>
        <v/>
      </c>
      <c r="B1847" s="5" t="str">
        <f t="shared" si="292"/>
        <v/>
      </c>
      <c r="C1847" s="5">
        <v>45</v>
      </c>
      <c r="D1847" s="764"/>
      <c r="F1847" s="529"/>
      <c r="G1847" s="539">
        <f>IF('Form - Part 1'!$D$56="Yes",1,0)</f>
        <v>0</v>
      </c>
      <c r="H1847" s="527">
        <v>38</v>
      </c>
      <c r="I1847" s="561"/>
      <c r="J1847" s="562"/>
      <c r="K1847" s="567"/>
      <c r="L1847" s="564"/>
      <c r="M1847" s="563"/>
      <c r="N1847" s="568"/>
      <c r="O1847" s="570"/>
      <c r="P1847" s="671">
        <f t="shared" si="284"/>
        <v>0</v>
      </c>
      <c r="Q1847" s="63">
        <f t="shared" si="285"/>
        <v>0</v>
      </c>
      <c r="R1847" s="62">
        <f t="shared" si="286"/>
        <v>0</v>
      </c>
      <c r="S1847" s="66">
        <f t="shared" si="287"/>
        <v>0</v>
      </c>
      <c r="T1847" s="7">
        <f>($I1847='Team Results'!$L$4)+0</f>
        <v>0</v>
      </c>
      <c r="U1847" s="7">
        <f t="shared" si="288"/>
        <v>0</v>
      </c>
      <c r="V1847" s="7">
        <f t="shared" si="289"/>
        <v>0</v>
      </c>
      <c r="W1847" s="66">
        <f t="shared" si="290"/>
        <v>0</v>
      </c>
    </row>
    <row r="1848" spans="1:52" ht="15">
      <c r="A1848" s="5" t="str">
        <f t="shared" si="291"/>
        <v/>
      </c>
      <c r="B1848" s="5" t="str">
        <f t="shared" si="292"/>
        <v/>
      </c>
      <c r="C1848" s="5">
        <v>45</v>
      </c>
      <c r="D1848" s="764"/>
      <c r="F1848" s="529"/>
      <c r="G1848" s="539">
        <f>IF('Form - Part 1'!$D$56="Yes",1,0)</f>
        <v>0</v>
      </c>
      <c r="H1848" s="527">
        <v>39</v>
      </c>
      <c r="I1848" s="561"/>
      <c r="J1848" s="562"/>
      <c r="K1848" s="563"/>
      <c r="L1848" s="564"/>
      <c r="M1848" s="563"/>
      <c r="N1848" s="565"/>
      <c r="O1848" s="570"/>
      <c r="P1848" s="671">
        <f t="shared" si="284"/>
        <v>0</v>
      </c>
      <c r="Q1848" s="63">
        <f t="shared" si="285"/>
        <v>0</v>
      </c>
      <c r="R1848" s="62">
        <f t="shared" si="286"/>
        <v>0</v>
      </c>
      <c r="S1848" s="66">
        <f t="shared" si="287"/>
        <v>0</v>
      </c>
      <c r="T1848" s="7">
        <f>($I1848='Team Results'!$L$4)+0</f>
        <v>0</v>
      </c>
      <c r="U1848" s="7">
        <f t="shared" si="288"/>
        <v>0</v>
      </c>
      <c r="V1848" s="7">
        <f t="shared" si="289"/>
        <v>0</v>
      </c>
      <c r="W1848" s="66">
        <f t="shared" si="290"/>
        <v>0</v>
      </c>
    </row>
    <row r="1849" spans="1:52" s="5" customFormat="1" ht="15">
      <c r="A1849" s="5" t="str">
        <f t="shared" si="291"/>
        <v/>
      </c>
      <c r="B1849" s="5" t="str">
        <f t="shared" si="292"/>
        <v/>
      </c>
      <c r="C1849" s="5">
        <v>45</v>
      </c>
      <c r="D1849" s="765"/>
      <c r="E1849" s="536"/>
      <c r="F1849" s="529"/>
      <c r="G1849" s="539">
        <f>IF('Form - Part 1'!$D$56="Yes",1,0)</f>
        <v>0</v>
      </c>
      <c r="H1849" s="537">
        <v>40</v>
      </c>
      <c r="I1849" s="579"/>
      <c r="J1849" s="580"/>
      <c r="K1849" s="583"/>
      <c r="L1849" s="582"/>
      <c r="M1849" s="583"/>
      <c r="N1849" s="584"/>
      <c r="O1849" s="585"/>
      <c r="P1849" s="671">
        <f t="shared" si="284"/>
        <v>0</v>
      </c>
      <c r="Q1849" s="63">
        <f t="shared" si="285"/>
        <v>0</v>
      </c>
      <c r="R1849" s="62">
        <f t="shared" si="286"/>
        <v>0</v>
      </c>
      <c r="S1849" s="66">
        <f t="shared" si="287"/>
        <v>0</v>
      </c>
      <c r="T1849" s="7">
        <f>($I1849='Team Results'!$L$4)+0</f>
        <v>0</v>
      </c>
      <c r="U1849" s="7">
        <f t="shared" si="288"/>
        <v>0</v>
      </c>
      <c r="V1849" s="7">
        <f t="shared" si="289"/>
        <v>0</v>
      </c>
      <c r="W1849" s="66">
        <f t="shared" si="290"/>
        <v>0</v>
      </c>
      <c r="X1849" s="62"/>
      <c r="Y1849" s="62"/>
      <c r="Z1849" s="62"/>
      <c r="AA1849" s="62"/>
      <c r="AB1849" s="62"/>
      <c r="AC1849" s="62"/>
      <c r="AD1849" s="62"/>
      <c r="AE1849" s="62"/>
      <c r="AF1849" s="62"/>
      <c r="AG1849" s="62"/>
      <c r="AH1849" s="62"/>
      <c r="AI1849" s="62"/>
      <c r="AJ1849" s="62"/>
      <c r="AK1849" s="62"/>
      <c r="AL1849" s="62"/>
      <c r="AM1849" s="62"/>
      <c r="AN1849" s="62"/>
      <c r="AO1849" s="62"/>
      <c r="AP1849" s="62"/>
      <c r="AQ1849" s="62"/>
      <c r="AR1849" s="62"/>
      <c r="AS1849" s="62"/>
      <c r="AT1849" s="62"/>
      <c r="AU1849" s="62"/>
      <c r="AV1849" s="62"/>
      <c r="AW1849" s="62"/>
      <c r="AX1849" s="62"/>
      <c r="AY1849" s="62"/>
      <c r="AZ1849" s="62"/>
    </row>
    <row r="1850" spans="1:52" s="241" customFormat="1">
      <c r="D1850" s="298"/>
      <c r="E1850" s="299"/>
      <c r="F1850" s="300"/>
      <c r="G1850" s="300"/>
      <c r="I1850" s="242"/>
      <c r="J1850" s="242"/>
      <c r="K1850" s="242"/>
      <c r="L1850" s="242"/>
      <c r="M1850" s="242"/>
      <c r="N1850" s="242"/>
      <c r="O1850" s="243"/>
      <c r="P1850" s="671">
        <f t="shared" si="284"/>
        <v>0</v>
      </c>
      <c r="Q1850" s="63">
        <f t="shared" si="285"/>
        <v>0</v>
      </c>
      <c r="R1850" s="62">
        <f t="shared" si="286"/>
        <v>0</v>
      </c>
      <c r="S1850" s="66">
        <f t="shared" si="287"/>
        <v>0</v>
      </c>
      <c r="T1850" s="7">
        <f>($I1850='Team Results'!$L$4)+0</f>
        <v>0</v>
      </c>
      <c r="U1850" s="7">
        <f t="shared" si="288"/>
        <v>0</v>
      </c>
      <c r="V1850" s="7">
        <f t="shared" si="289"/>
        <v>0</v>
      </c>
      <c r="W1850" s="66">
        <f t="shared" si="290"/>
        <v>0</v>
      </c>
    </row>
    <row r="1851" spans="1:52" ht="15">
      <c r="A1851" s="5" t="str">
        <f>IF(ISERROR(MONTH($E$1851)),"",MONTH($E$1851))</f>
        <v/>
      </c>
      <c r="B1851" s="5" t="str">
        <f>IF(ISERROR(WEEKNUM($E$1851)),"",WEEKNUM($E$1851))</f>
        <v/>
      </c>
      <c r="C1851" s="5">
        <v>46</v>
      </c>
      <c r="D1851" s="763">
        <v>46</v>
      </c>
      <c r="E1851" s="538" t="str">
        <f>IF(ISBLANK('Form - Part 1'!B57),"",'Form - Part 1'!B57)</f>
        <v/>
      </c>
      <c r="F1851" s="539" t="str">
        <f>IF(ISBLANK('Form - Part 1'!C57),"0",'Form - Part 1'!C57)</f>
        <v>0</v>
      </c>
      <c r="G1851" s="539">
        <f>IF('Form - Part 1'!$D$57="Yes",1,0)</f>
        <v>0</v>
      </c>
      <c r="H1851" s="527">
        <v>1</v>
      </c>
      <c r="I1851" s="561"/>
      <c r="J1851" s="562"/>
      <c r="K1851" s="563"/>
      <c r="L1851" s="564"/>
      <c r="M1851" s="563"/>
      <c r="N1851" s="565"/>
      <c r="O1851" s="570"/>
      <c r="P1851" s="671">
        <f t="shared" si="284"/>
        <v>0</v>
      </c>
      <c r="Q1851" s="63">
        <f t="shared" si="285"/>
        <v>0</v>
      </c>
      <c r="R1851" s="62">
        <f t="shared" si="286"/>
        <v>0</v>
      </c>
      <c r="S1851" s="66">
        <f t="shared" si="287"/>
        <v>0</v>
      </c>
      <c r="T1851" s="7">
        <f>($I1851='Team Results'!$L$4)+0</f>
        <v>0</v>
      </c>
      <c r="U1851" s="7">
        <f t="shared" si="288"/>
        <v>0</v>
      </c>
      <c r="V1851" s="7">
        <f t="shared" si="289"/>
        <v>0</v>
      </c>
      <c r="W1851" s="66">
        <f t="shared" si="290"/>
        <v>0</v>
      </c>
    </row>
    <row r="1852" spans="1:52" ht="15">
      <c r="A1852" s="5" t="str">
        <f t="shared" ref="A1852:A1890" si="293">IF(ISERROR(MONTH($E$1851)),"",MONTH($E$1851))</f>
        <v/>
      </c>
      <c r="B1852" s="5" t="str">
        <f t="shared" ref="B1852:B1890" si="294">IF(ISERROR(WEEKNUM($E$1851)),"",WEEKNUM($E$1851))</f>
        <v/>
      </c>
      <c r="C1852" s="5">
        <v>46</v>
      </c>
      <c r="D1852" s="764"/>
      <c r="F1852" s="529"/>
      <c r="G1852" s="539">
        <f>IF('Form - Part 1'!$D$57="Yes",1,0)</f>
        <v>0</v>
      </c>
      <c r="H1852" s="527">
        <v>2</v>
      </c>
      <c r="I1852" s="561"/>
      <c r="J1852" s="562"/>
      <c r="K1852" s="567"/>
      <c r="L1852" s="564"/>
      <c r="M1852" s="563"/>
      <c r="N1852" s="568"/>
      <c r="O1852" s="570"/>
      <c r="P1852" s="671">
        <f t="shared" si="284"/>
        <v>0</v>
      </c>
      <c r="Q1852" s="63">
        <f t="shared" si="285"/>
        <v>0</v>
      </c>
      <c r="R1852" s="62">
        <f t="shared" si="286"/>
        <v>0</v>
      </c>
      <c r="S1852" s="66">
        <f t="shared" si="287"/>
        <v>0</v>
      </c>
      <c r="T1852" s="7">
        <f>($I1852='Team Results'!$L$4)+0</f>
        <v>0</v>
      </c>
      <c r="U1852" s="7">
        <f t="shared" si="288"/>
        <v>0</v>
      </c>
      <c r="V1852" s="7">
        <f t="shared" si="289"/>
        <v>0</v>
      </c>
      <c r="W1852" s="66">
        <f t="shared" si="290"/>
        <v>0</v>
      </c>
    </row>
    <row r="1853" spans="1:52" ht="15">
      <c r="A1853" s="5" t="str">
        <f t="shared" si="293"/>
        <v/>
      </c>
      <c r="B1853" s="5" t="str">
        <f t="shared" si="294"/>
        <v/>
      </c>
      <c r="C1853" s="5">
        <v>46</v>
      </c>
      <c r="D1853" s="764"/>
      <c r="F1853" s="529"/>
      <c r="G1853" s="539">
        <f>IF('Form - Part 1'!$D$57="Yes",1,0)</f>
        <v>0</v>
      </c>
      <c r="H1853" s="527">
        <v>3</v>
      </c>
      <c r="I1853" s="561"/>
      <c r="J1853" s="562"/>
      <c r="K1853" s="567"/>
      <c r="L1853" s="564"/>
      <c r="M1853" s="563"/>
      <c r="N1853" s="568"/>
      <c r="O1853" s="570"/>
      <c r="P1853" s="671">
        <f t="shared" si="284"/>
        <v>0</v>
      </c>
      <c r="Q1853" s="63">
        <f t="shared" si="285"/>
        <v>0</v>
      </c>
      <c r="R1853" s="62">
        <f t="shared" si="286"/>
        <v>0</v>
      </c>
      <c r="S1853" s="66">
        <f t="shared" si="287"/>
        <v>0</v>
      </c>
      <c r="T1853" s="7">
        <f>($I1853='Team Results'!$L$4)+0</f>
        <v>0</v>
      </c>
      <c r="U1853" s="7">
        <f t="shared" si="288"/>
        <v>0</v>
      </c>
      <c r="V1853" s="7">
        <f t="shared" si="289"/>
        <v>0</v>
      </c>
      <c r="W1853" s="66">
        <f t="shared" si="290"/>
        <v>0</v>
      </c>
    </row>
    <row r="1854" spans="1:52" ht="15">
      <c r="A1854" s="5" t="str">
        <f t="shared" si="293"/>
        <v/>
      </c>
      <c r="B1854" s="5" t="str">
        <f t="shared" si="294"/>
        <v/>
      </c>
      <c r="C1854" s="5">
        <v>46</v>
      </c>
      <c r="D1854" s="764"/>
      <c r="F1854" s="529"/>
      <c r="G1854" s="539">
        <f>IF('Form - Part 1'!$D$57="Yes",1,0)</f>
        <v>0</v>
      </c>
      <c r="H1854" s="527">
        <v>4</v>
      </c>
      <c r="I1854" s="561"/>
      <c r="J1854" s="562"/>
      <c r="K1854" s="563"/>
      <c r="L1854" s="564"/>
      <c r="M1854" s="563"/>
      <c r="N1854" s="565"/>
      <c r="O1854" s="570"/>
      <c r="P1854" s="671">
        <f t="shared" si="284"/>
        <v>0</v>
      </c>
      <c r="Q1854" s="63">
        <f t="shared" si="285"/>
        <v>0</v>
      </c>
      <c r="R1854" s="62">
        <f t="shared" si="286"/>
        <v>0</v>
      </c>
      <c r="S1854" s="66">
        <f t="shared" si="287"/>
        <v>0</v>
      </c>
      <c r="T1854" s="7">
        <f>($I1854='Team Results'!$L$4)+0</f>
        <v>0</v>
      </c>
      <c r="U1854" s="7">
        <f t="shared" si="288"/>
        <v>0</v>
      </c>
      <c r="V1854" s="7">
        <f t="shared" si="289"/>
        <v>0</v>
      </c>
      <c r="W1854" s="66">
        <f t="shared" si="290"/>
        <v>0</v>
      </c>
    </row>
    <row r="1855" spans="1:52" ht="15">
      <c r="A1855" s="5" t="str">
        <f t="shared" si="293"/>
        <v/>
      </c>
      <c r="B1855" s="5" t="str">
        <f t="shared" si="294"/>
        <v/>
      </c>
      <c r="C1855" s="5">
        <v>46</v>
      </c>
      <c r="D1855" s="764"/>
      <c r="F1855" s="529"/>
      <c r="G1855" s="539">
        <f>IF('Form - Part 1'!$D$57="Yes",1,0)</f>
        <v>0</v>
      </c>
      <c r="H1855" s="527">
        <v>5</v>
      </c>
      <c r="I1855" s="561"/>
      <c r="J1855" s="562"/>
      <c r="K1855" s="563"/>
      <c r="L1855" s="564"/>
      <c r="M1855" s="563"/>
      <c r="N1855" s="565"/>
      <c r="O1855" s="570"/>
      <c r="P1855" s="671">
        <f t="shared" si="284"/>
        <v>0</v>
      </c>
      <c r="Q1855" s="63">
        <f t="shared" si="285"/>
        <v>0</v>
      </c>
      <c r="R1855" s="62">
        <f t="shared" si="286"/>
        <v>0</v>
      </c>
      <c r="S1855" s="66">
        <f t="shared" si="287"/>
        <v>0</v>
      </c>
      <c r="T1855" s="7">
        <f>($I1855='Team Results'!$L$4)+0</f>
        <v>0</v>
      </c>
      <c r="U1855" s="7">
        <f t="shared" si="288"/>
        <v>0</v>
      </c>
      <c r="V1855" s="7">
        <f t="shared" si="289"/>
        <v>0</v>
      </c>
      <c r="W1855" s="66">
        <f t="shared" si="290"/>
        <v>0</v>
      </c>
    </row>
    <row r="1856" spans="1:52" ht="15">
      <c r="A1856" s="5" t="str">
        <f t="shared" si="293"/>
        <v/>
      </c>
      <c r="B1856" s="5" t="str">
        <f t="shared" si="294"/>
        <v/>
      </c>
      <c r="C1856" s="5">
        <v>46</v>
      </c>
      <c r="D1856" s="764"/>
      <c r="F1856" s="529"/>
      <c r="G1856" s="539">
        <f>IF('Form - Part 1'!$D$57="Yes",1,0)</f>
        <v>0</v>
      </c>
      <c r="H1856" s="527">
        <v>6</v>
      </c>
      <c r="I1856" s="561"/>
      <c r="J1856" s="562"/>
      <c r="K1856" s="563"/>
      <c r="L1856" s="564"/>
      <c r="M1856" s="563"/>
      <c r="N1856" s="565"/>
      <c r="O1856" s="570"/>
      <c r="P1856" s="671">
        <f t="shared" si="284"/>
        <v>0</v>
      </c>
      <c r="Q1856" s="63">
        <f t="shared" si="285"/>
        <v>0</v>
      </c>
      <c r="R1856" s="62">
        <f t="shared" si="286"/>
        <v>0</v>
      </c>
      <c r="S1856" s="66">
        <f t="shared" si="287"/>
        <v>0</v>
      </c>
      <c r="T1856" s="7">
        <f>($I1856='Team Results'!$L$4)+0</f>
        <v>0</v>
      </c>
      <c r="U1856" s="7">
        <f t="shared" si="288"/>
        <v>0</v>
      </c>
      <c r="V1856" s="7">
        <f t="shared" si="289"/>
        <v>0</v>
      </c>
      <c r="W1856" s="66">
        <f t="shared" si="290"/>
        <v>0</v>
      </c>
    </row>
    <row r="1857" spans="1:23" ht="15">
      <c r="A1857" s="5" t="str">
        <f t="shared" si="293"/>
        <v/>
      </c>
      <c r="B1857" s="5" t="str">
        <f t="shared" si="294"/>
        <v/>
      </c>
      <c r="C1857" s="5">
        <v>46</v>
      </c>
      <c r="D1857" s="764"/>
      <c r="F1857" s="529"/>
      <c r="G1857" s="539">
        <f>IF('Form - Part 1'!$D$57="Yes",1,0)</f>
        <v>0</v>
      </c>
      <c r="H1857" s="527">
        <v>7</v>
      </c>
      <c r="I1857" s="561"/>
      <c r="J1857" s="562"/>
      <c r="K1857" s="567"/>
      <c r="L1857" s="564"/>
      <c r="M1857" s="563"/>
      <c r="N1857" s="568"/>
      <c r="O1857" s="570"/>
      <c r="P1857" s="671">
        <f t="shared" si="284"/>
        <v>0</v>
      </c>
      <c r="Q1857" s="63">
        <f t="shared" si="285"/>
        <v>0</v>
      </c>
      <c r="R1857" s="62">
        <f t="shared" si="286"/>
        <v>0</v>
      </c>
      <c r="S1857" s="66">
        <f t="shared" si="287"/>
        <v>0</v>
      </c>
      <c r="T1857" s="7">
        <f>($I1857='Team Results'!$L$4)+0</f>
        <v>0</v>
      </c>
      <c r="U1857" s="7">
        <f t="shared" si="288"/>
        <v>0</v>
      </c>
      <c r="V1857" s="7">
        <f t="shared" si="289"/>
        <v>0</v>
      </c>
      <c r="W1857" s="66">
        <f t="shared" si="290"/>
        <v>0</v>
      </c>
    </row>
    <row r="1858" spans="1:23" ht="15">
      <c r="A1858" s="5" t="str">
        <f t="shared" si="293"/>
        <v/>
      </c>
      <c r="B1858" s="5" t="str">
        <f t="shared" si="294"/>
        <v/>
      </c>
      <c r="C1858" s="5">
        <v>46</v>
      </c>
      <c r="D1858" s="764"/>
      <c r="F1858" s="529"/>
      <c r="G1858" s="539">
        <f>IF('Form - Part 1'!$D$57="Yes",1,0)</f>
        <v>0</v>
      </c>
      <c r="H1858" s="527">
        <v>8</v>
      </c>
      <c r="I1858" s="561"/>
      <c r="J1858" s="562"/>
      <c r="K1858" s="567"/>
      <c r="L1858" s="564"/>
      <c r="M1858" s="563"/>
      <c r="N1858" s="568"/>
      <c r="O1858" s="570"/>
      <c r="P1858" s="671">
        <f t="shared" si="284"/>
        <v>0</v>
      </c>
      <c r="Q1858" s="63">
        <f t="shared" si="285"/>
        <v>0</v>
      </c>
      <c r="R1858" s="62">
        <f t="shared" si="286"/>
        <v>0</v>
      </c>
      <c r="S1858" s="66">
        <f t="shared" si="287"/>
        <v>0</v>
      </c>
      <c r="T1858" s="7">
        <f>($I1858='Team Results'!$L$4)+0</f>
        <v>0</v>
      </c>
      <c r="U1858" s="7">
        <f t="shared" si="288"/>
        <v>0</v>
      </c>
      <c r="V1858" s="7">
        <f t="shared" si="289"/>
        <v>0</v>
      </c>
      <c r="W1858" s="66">
        <f t="shared" si="290"/>
        <v>0</v>
      </c>
    </row>
    <row r="1859" spans="1:23" ht="15">
      <c r="A1859" s="5" t="str">
        <f t="shared" si="293"/>
        <v/>
      </c>
      <c r="B1859" s="5" t="str">
        <f t="shared" si="294"/>
        <v/>
      </c>
      <c r="C1859" s="5">
        <v>46</v>
      </c>
      <c r="D1859" s="764"/>
      <c r="F1859" s="529"/>
      <c r="G1859" s="539">
        <f>IF('Form - Part 1'!$D$57="Yes",1,0)</f>
        <v>0</v>
      </c>
      <c r="H1859" s="527">
        <v>9</v>
      </c>
      <c r="I1859" s="561"/>
      <c r="J1859" s="562"/>
      <c r="K1859" s="563"/>
      <c r="L1859" s="564"/>
      <c r="M1859" s="563"/>
      <c r="N1859" s="565"/>
      <c r="O1859" s="570"/>
      <c r="P1859" s="671">
        <f t="shared" si="284"/>
        <v>0</v>
      </c>
      <c r="Q1859" s="63">
        <f t="shared" si="285"/>
        <v>0</v>
      </c>
      <c r="R1859" s="62">
        <f t="shared" si="286"/>
        <v>0</v>
      </c>
      <c r="S1859" s="66">
        <f t="shared" si="287"/>
        <v>0</v>
      </c>
      <c r="T1859" s="7">
        <f>($I1859='Team Results'!$L$4)+0</f>
        <v>0</v>
      </c>
      <c r="U1859" s="7">
        <f t="shared" si="288"/>
        <v>0</v>
      </c>
      <c r="V1859" s="7">
        <f t="shared" si="289"/>
        <v>0</v>
      </c>
      <c r="W1859" s="66">
        <f t="shared" si="290"/>
        <v>0</v>
      </c>
    </row>
    <row r="1860" spans="1:23" ht="15">
      <c r="A1860" s="5" t="str">
        <f t="shared" si="293"/>
        <v/>
      </c>
      <c r="B1860" s="5" t="str">
        <f t="shared" si="294"/>
        <v/>
      </c>
      <c r="C1860" s="5">
        <v>46</v>
      </c>
      <c r="D1860" s="764"/>
      <c r="F1860" s="529"/>
      <c r="G1860" s="539">
        <f>IF('Form - Part 1'!$D$57="Yes",1,0)</f>
        <v>0</v>
      </c>
      <c r="H1860" s="527">
        <v>10</v>
      </c>
      <c r="I1860" s="561"/>
      <c r="J1860" s="562"/>
      <c r="K1860" s="567"/>
      <c r="L1860" s="564"/>
      <c r="M1860" s="563"/>
      <c r="N1860" s="568"/>
      <c r="O1860" s="570"/>
      <c r="P1860" s="671">
        <f t="shared" si="284"/>
        <v>0</v>
      </c>
      <c r="Q1860" s="63">
        <f t="shared" si="285"/>
        <v>0</v>
      </c>
      <c r="R1860" s="62">
        <f t="shared" si="286"/>
        <v>0</v>
      </c>
      <c r="S1860" s="66">
        <f t="shared" si="287"/>
        <v>0</v>
      </c>
      <c r="T1860" s="7">
        <f>($I1860='Team Results'!$L$4)+0</f>
        <v>0</v>
      </c>
      <c r="U1860" s="7">
        <f t="shared" si="288"/>
        <v>0</v>
      </c>
      <c r="V1860" s="7">
        <f t="shared" si="289"/>
        <v>0</v>
      </c>
      <c r="W1860" s="66">
        <f t="shared" si="290"/>
        <v>0</v>
      </c>
    </row>
    <row r="1861" spans="1:23" ht="15">
      <c r="A1861" s="5" t="str">
        <f t="shared" si="293"/>
        <v/>
      </c>
      <c r="B1861" s="5" t="str">
        <f t="shared" si="294"/>
        <v/>
      </c>
      <c r="C1861" s="5">
        <v>46</v>
      </c>
      <c r="D1861" s="764"/>
      <c r="F1861" s="529"/>
      <c r="G1861" s="539">
        <f>IF('Form - Part 1'!$D$57="Yes",1,0)</f>
        <v>0</v>
      </c>
      <c r="H1861" s="527">
        <v>11</v>
      </c>
      <c r="I1861" s="561"/>
      <c r="J1861" s="562"/>
      <c r="K1861" s="563"/>
      <c r="L1861" s="564"/>
      <c r="M1861" s="563"/>
      <c r="N1861" s="565"/>
      <c r="O1861" s="570"/>
      <c r="P1861" s="671">
        <f t="shared" si="284"/>
        <v>0</v>
      </c>
      <c r="Q1861" s="63">
        <f t="shared" si="285"/>
        <v>0</v>
      </c>
      <c r="R1861" s="62">
        <f t="shared" si="286"/>
        <v>0</v>
      </c>
      <c r="S1861" s="66">
        <f t="shared" si="287"/>
        <v>0</v>
      </c>
      <c r="T1861" s="7">
        <f>($I1861='Team Results'!$L$4)+0</f>
        <v>0</v>
      </c>
      <c r="U1861" s="7">
        <f t="shared" si="288"/>
        <v>0</v>
      </c>
      <c r="V1861" s="7">
        <f t="shared" si="289"/>
        <v>0</v>
      </c>
      <c r="W1861" s="66">
        <f t="shared" si="290"/>
        <v>0</v>
      </c>
    </row>
    <row r="1862" spans="1:23" ht="15">
      <c r="A1862" s="5" t="str">
        <f t="shared" si="293"/>
        <v/>
      </c>
      <c r="B1862" s="5" t="str">
        <f t="shared" si="294"/>
        <v/>
      </c>
      <c r="C1862" s="5">
        <v>46</v>
      </c>
      <c r="D1862" s="764"/>
      <c r="F1862" s="529"/>
      <c r="G1862" s="539">
        <f>IF('Form - Part 1'!$D$57="Yes",1,0)</f>
        <v>0</v>
      </c>
      <c r="H1862" s="527">
        <v>12</v>
      </c>
      <c r="I1862" s="561"/>
      <c r="J1862" s="562"/>
      <c r="K1862" s="567"/>
      <c r="L1862" s="564"/>
      <c r="M1862" s="563"/>
      <c r="N1862" s="568"/>
      <c r="O1862" s="570"/>
      <c r="P1862" s="671">
        <f t="shared" si="284"/>
        <v>0</v>
      </c>
      <c r="Q1862" s="63">
        <f t="shared" si="285"/>
        <v>0</v>
      </c>
      <c r="R1862" s="62">
        <f t="shared" si="286"/>
        <v>0</v>
      </c>
      <c r="S1862" s="66">
        <f t="shared" si="287"/>
        <v>0</v>
      </c>
      <c r="T1862" s="7">
        <f>($I1862='Team Results'!$L$4)+0</f>
        <v>0</v>
      </c>
      <c r="U1862" s="7">
        <f t="shared" si="288"/>
        <v>0</v>
      </c>
      <c r="V1862" s="7">
        <f t="shared" si="289"/>
        <v>0</v>
      </c>
      <c r="W1862" s="66">
        <f t="shared" si="290"/>
        <v>0</v>
      </c>
    </row>
    <row r="1863" spans="1:23" ht="15">
      <c r="A1863" s="5" t="str">
        <f t="shared" si="293"/>
        <v/>
      </c>
      <c r="B1863" s="5" t="str">
        <f t="shared" si="294"/>
        <v/>
      </c>
      <c r="C1863" s="5">
        <v>46</v>
      </c>
      <c r="D1863" s="764"/>
      <c r="F1863" s="529"/>
      <c r="G1863" s="539">
        <f>IF('Form - Part 1'!$D$57="Yes",1,0)</f>
        <v>0</v>
      </c>
      <c r="H1863" s="527">
        <v>13</v>
      </c>
      <c r="I1863" s="561"/>
      <c r="J1863" s="562"/>
      <c r="K1863" s="567"/>
      <c r="L1863" s="564"/>
      <c r="M1863" s="563"/>
      <c r="N1863" s="568"/>
      <c r="O1863" s="570"/>
      <c r="P1863" s="671">
        <f t="shared" ref="P1863:P1926" si="295">COUNTA(J1863:N1863)</f>
        <v>0</v>
      </c>
      <c r="Q1863" s="63">
        <f t="shared" ref="Q1863:Q1926" si="296">COUNTIF(J1863:N1863,"Yes")</f>
        <v>0</v>
      </c>
      <c r="R1863" s="62">
        <f t="shared" ref="R1863:R1926" si="297">IF(Q1863 =5, 1,0)</f>
        <v>0</v>
      </c>
      <c r="S1863" s="66">
        <f t="shared" ref="S1863:S1926" si="298">IF(G1863+P1863&gt;1,1,0)</f>
        <v>0</v>
      </c>
      <c r="T1863" s="7">
        <f>($I1863='Team Results'!$L$4)+0</f>
        <v>0</v>
      </c>
      <c r="U1863" s="7">
        <f t="shared" ref="U1863:U1926" si="299">IF(T1863=1,Q1863,0)</f>
        <v>0</v>
      </c>
      <c r="V1863" s="7">
        <f t="shared" ref="V1863:V1926" si="300">IF(T1863=1,R1863,0)</f>
        <v>0</v>
      </c>
      <c r="W1863" s="66">
        <f t="shared" ref="W1863:W1926" si="301">IF(T1863=1,S1863,0)</f>
        <v>0</v>
      </c>
    </row>
    <row r="1864" spans="1:23" ht="15">
      <c r="A1864" s="5" t="str">
        <f t="shared" si="293"/>
        <v/>
      </c>
      <c r="B1864" s="5" t="str">
        <f t="shared" si="294"/>
        <v/>
      </c>
      <c r="C1864" s="5">
        <v>46</v>
      </c>
      <c r="D1864" s="764"/>
      <c r="F1864" s="529"/>
      <c r="G1864" s="539">
        <f>IF('Form - Part 1'!$D$57="Yes",1,0)</f>
        <v>0</v>
      </c>
      <c r="H1864" s="527">
        <v>14</v>
      </c>
      <c r="I1864" s="561"/>
      <c r="J1864" s="562"/>
      <c r="K1864" s="563"/>
      <c r="L1864" s="564"/>
      <c r="M1864" s="563"/>
      <c r="N1864" s="565"/>
      <c r="O1864" s="570"/>
      <c r="P1864" s="671">
        <f t="shared" si="295"/>
        <v>0</v>
      </c>
      <c r="Q1864" s="63">
        <f t="shared" si="296"/>
        <v>0</v>
      </c>
      <c r="R1864" s="62">
        <f t="shared" si="297"/>
        <v>0</v>
      </c>
      <c r="S1864" s="66">
        <f t="shared" si="298"/>
        <v>0</v>
      </c>
      <c r="T1864" s="7">
        <f>($I1864='Team Results'!$L$4)+0</f>
        <v>0</v>
      </c>
      <c r="U1864" s="7">
        <f t="shared" si="299"/>
        <v>0</v>
      </c>
      <c r="V1864" s="7">
        <f t="shared" si="300"/>
        <v>0</v>
      </c>
      <c r="W1864" s="66">
        <f t="shared" si="301"/>
        <v>0</v>
      </c>
    </row>
    <row r="1865" spans="1:23" ht="15">
      <c r="A1865" s="5" t="str">
        <f t="shared" si="293"/>
        <v/>
      </c>
      <c r="B1865" s="5" t="str">
        <f t="shared" si="294"/>
        <v/>
      </c>
      <c r="C1865" s="5">
        <v>46</v>
      </c>
      <c r="D1865" s="764"/>
      <c r="F1865" s="529"/>
      <c r="G1865" s="539">
        <f>IF('Form - Part 1'!$D$57="Yes",1,0)</f>
        <v>0</v>
      </c>
      <c r="H1865" s="527">
        <v>15</v>
      </c>
      <c r="I1865" s="561"/>
      <c r="J1865" s="562"/>
      <c r="K1865" s="563"/>
      <c r="L1865" s="564"/>
      <c r="M1865" s="563"/>
      <c r="N1865" s="565"/>
      <c r="O1865" s="570"/>
      <c r="P1865" s="671">
        <f t="shared" si="295"/>
        <v>0</v>
      </c>
      <c r="Q1865" s="63">
        <f t="shared" si="296"/>
        <v>0</v>
      </c>
      <c r="R1865" s="62">
        <f t="shared" si="297"/>
        <v>0</v>
      </c>
      <c r="S1865" s="66">
        <f t="shared" si="298"/>
        <v>0</v>
      </c>
      <c r="T1865" s="7">
        <f>($I1865='Team Results'!$L$4)+0</f>
        <v>0</v>
      </c>
      <c r="U1865" s="7">
        <f t="shared" si="299"/>
        <v>0</v>
      </c>
      <c r="V1865" s="7">
        <f t="shared" si="300"/>
        <v>0</v>
      </c>
      <c r="W1865" s="66">
        <f t="shared" si="301"/>
        <v>0</v>
      </c>
    </row>
    <row r="1866" spans="1:23" ht="15">
      <c r="A1866" s="5" t="str">
        <f t="shared" si="293"/>
        <v/>
      </c>
      <c r="B1866" s="5" t="str">
        <f t="shared" si="294"/>
        <v/>
      </c>
      <c r="C1866" s="5">
        <v>46</v>
      </c>
      <c r="D1866" s="764"/>
      <c r="F1866" s="529"/>
      <c r="G1866" s="539">
        <f>IF('Form - Part 1'!$D$57="Yes",1,0)</f>
        <v>0</v>
      </c>
      <c r="H1866" s="527">
        <v>16</v>
      </c>
      <c r="I1866" s="561"/>
      <c r="J1866" s="562"/>
      <c r="K1866" s="563"/>
      <c r="L1866" s="564"/>
      <c r="M1866" s="563"/>
      <c r="N1866" s="565"/>
      <c r="O1866" s="570"/>
      <c r="P1866" s="671">
        <f t="shared" si="295"/>
        <v>0</v>
      </c>
      <c r="Q1866" s="63">
        <f t="shared" si="296"/>
        <v>0</v>
      </c>
      <c r="R1866" s="62">
        <f t="shared" si="297"/>
        <v>0</v>
      </c>
      <c r="S1866" s="66">
        <f t="shared" si="298"/>
        <v>0</v>
      </c>
      <c r="T1866" s="7">
        <f>($I1866='Team Results'!$L$4)+0</f>
        <v>0</v>
      </c>
      <c r="U1866" s="7">
        <f t="shared" si="299"/>
        <v>0</v>
      </c>
      <c r="V1866" s="7">
        <f t="shared" si="300"/>
        <v>0</v>
      </c>
      <c r="W1866" s="66">
        <f t="shared" si="301"/>
        <v>0</v>
      </c>
    </row>
    <row r="1867" spans="1:23" ht="15">
      <c r="A1867" s="5" t="str">
        <f t="shared" si="293"/>
        <v/>
      </c>
      <c r="B1867" s="5" t="str">
        <f t="shared" si="294"/>
        <v/>
      </c>
      <c r="C1867" s="5">
        <v>46</v>
      </c>
      <c r="D1867" s="764"/>
      <c r="F1867" s="529"/>
      <c r="G1867" s="539">
        <f>IF('Form - Part 1'!$D$57="Yes",1,0)</f>
        <v>0</v>
      </c>
      <c r="H1867" s="527">
        <v>17</v>
      </c>
      <c r="I1867" s="561"/>
      <c r="J1867" s="562"/>
      <c r="K1867" s="567"/>
      <c r="L1867" s="564"/>
      <c r="M1867" s="563"/>
      <c r="N1867" s="568"/>
      <c r="O1867" s="570"/>
      <c r="P1867" s="671">
        <f t="shared" si="295"/>
        <v>0</v>
      </c>
      <c r="Q1867" s="63">
        <f t="shared" si="296"/>
        <v>0</v>
      </c>
      <c r="R1867" s="62">
        <f t="shared" si="297"/>
        <v>0</v>
      </c>
      <c r="S1867" s="66">
        <f t="shared" si="298"/>
        <v>0</v>
      </c>
      <c r="T1867" s="7">
        <f>($I1867='Team Results'!$L$4)+0</f>
        <v>0</v>
      </c>
      <c r="U1867" s="7">
        <f t="shared" si="299"/>
        <v>0</v>
      </c>
      <c r="V1867" s="7">
        <f t="shared" si="300"/>
        <v>0</v>
      </c>
      <c r="W1867" s="66">
        <f t="shared" si="301"/>
        <v>0</v>
      </c>
    </row>
    <row r="1868" spans="1:23" ht="15">
      <c r="A1868" s="5" t="str">
        <f t="shared" si="293"/>
        <v/>
      </c>
      <c r="B1868" s="5" t="str">
        <f t="shared" si="294"/>
        <v/>
      </c>
      <c r="C1868" s="5">
        <v>46</v>
      </c>
      <c r="D1868" s="764"/>
      <c r="F1868" s="529"/>
      <c r="G1868" s="539">
        <f>IF('Form - Part 1'!$D$57="Yes",1,0)</f>
        <v>0</v>
      </c>
      <c r="H1868" s="527">
        <v>18</v>
      </c>
      <c r="I1868" s="561"/>
      <c r="J1868" s="562"/>
      <c r="K1868" s="567"/>
      <c r="L1868" s="564"/>
      <c r="M1868" s="563"/>
      <c r="N1868" s="568"/>
      <c r="O1868" s="570"/>
      <c r="P1868" s="671">
        <f t="shared" si="295"/>
        <v>0</v>
      </c>
      <c r="Q1868" s="63">
        <f t="shared" si="296"/>
        <v>0</v>
      </c>
      <c r="R1868" s="62">
        <f t="shared" si="297"/>
        <v>0</v>
      </c>
      <c r="S1868" s="66">
        <f t="shared" si="298"/>
        <v>0</v>
      </c>
      <c r="T1868" s="7">
        <f>($I1868='Team Results'!$L$4)+0</f>
        <v>0</v>
      </c>
      <c r="U1868" s="7">
        <f t="shared" si="299"/>
        <v>0</v>
      </c>
      <c r="V1868" s="7">
        <f t="shared" si="300"/>
        <v>0</v>
      </c>
      <c r="W1868" s="66">
        <f t="shared" si="301"/>
        <v>0</v>
      </c>
    </row>
    <row r="1869" spans="1:23" ht="15">
      <c r="A1869" s="5" t="str">
        <f t="shared" si="293"/>
        <v/>
      </c>
      <c r="B1869" s="5" t="str">
        <f t="shared" si="294"/>
        <v/>
      </c>
      <c r="C1869" s="5">
        <v>46</v>
      </c>
      <c r="D1869" s="764"/>
      <c r="F1869" s="529"/>
      <c r="G1869" s="539">
        <f>IF('Form - Part 1'!$D$57="Yes",1,0)</f>
        <v>0</v>
      </c>
      <c r="H1869" s="527">
        <v>19</v>
      </c>
      <c r="I1869" s="561"/>
      <c r="J1869" s="562"/>
      <c r="K1869" s="567"/>
      <c r="L1869" s="564"/>
      <c r="M1869" s="563"/>
      <c r="N1869" s="568"/>
      <c r="O1869" s="570"/>
      <c r="P1869" s="671">
        <f t="shared" si="295"/>
        <v>0</v>
      </c>
      <c r="Q1869" s="63">
        <f t="shared" si="296"/>
        <v>0</v>
      </c>
      <c r="R1869" s="62">
        <f t="shared" si="297"/>
        <v>0</v>
      </c>
      <c r="S1869" s="66">
        <f t="shared" si="298"/>
        <v>0</v>
      </c>
      <c r="T1869" s="7">
        <f>($I1869='Team Results'!$L$4)+0</f>
        <v>0</v>
      </c>
      <c r="U1869" s="7">
        <f t="shared" si="299"/>
        <v>0</v>
      </c>
      <c r="V1869" s="7">
        <f t="shared" si="300"/>
        <v>0</v>
      </c>
      <c r="W1869" s="66">
        <f t="shared" si="301"/>
        <v>0</v>
      </c>
    </row>
    <row r="1870" spans="1:23" ht="15">
      <c r="A1870" s="5" t="str">
        <f t="shared" si="293"/>
        <v/>
      </c>
      <c r="B1870" s="5" t="str">
        <f t="shared" si="294"/>
        <v/>
      </c>
      <c r="C1870" s="5">
        <v>46</v>
      </c>
      <c r="D1870" s="764"/>
      <c r="F1870" s="529"/>
      <c r="G1870" s="539">
        <f>IF('Form - Part 1'!$D$57="Yes",1,0)</f>
        <v>0</v>
      </c>
      <c r="H1870" s="527">
        <v>20</v>
      </c>
      <c r="I1870" s="561"/>
      <c r="J1870" s="562"/>
      <c r="K1870" s="567"/>
      <c r="L1870" s="564"/>
      <c r="M1870" s="563"/>
      <c r="N1870" s="568"/>
      <c r="O1870" s="570"/>
      <c r="P1870" s="671">
        <f t="shared" si="295"/>
        <v>0</v>
      </c>
      <c r="Q1870" s="63">
        <f t="shared" si="296"/>
        <v>0</v>
      </c>
      <c r="R1870" s="62">
        <f t="shared" si="297"/>
        <v>0</v>
      </c>
      <c r="S1870" s="66">
        <f t="shared" si="298"/>
        <v>0</v>
      </c>
      <c r="T1870" s="7">
        <f>($I1870='Team Results'!$L$4)+0</f>
        <v>0</v>
      </c>
      <c r="U1870" s="7">
        <f t="shared" si="299"/>
        <v>0</v>
      </c>
      <c r="V1870" s="7">
        <f t="shared" si="300"/>
        <v>0</v>
      </c>
      <c r="W1870" s="66">
        <f t="shared" si="301"/>
        <v>0</v>
      </c>
    </row>
    <row r="1871" spans="1:23" ht="15">
      <c r="A1871" s="5" t="str">
        <f t="shared" si="293"/>
        <v/>
      </c>
      <c r="B1871" s="5" t="str">
        <f t="shared" si="294"/>
        <v/>
      </c>
      <c r="C1871" s="5">
        <v>46</v>
      </c>
      <c r="D1871" s="764"/>
      <c r="F1871" s="529"/>
      <c r="G1871" s="539">
        <f>IF('Form - Part 1'!$D$57="Yes",1,0)</f>
        <v>0</v>
      </c>
      <c r="H1871" s="527">
        <v>21</v>
      </c>
      <c r="I1871" s="561"/>
      <c r="J1871" s="562"/>
      <c r="K1871" s="567"/>
      <c r="L1871" s="564"/>
      <c r="M1871" s="563"/>
      <c r="N1871" s="568"/>
      <c r="O1871" s="570"/>
      <c r="P1871" s="671">
        <f t="shared" si="295"/>
        <v>0</v>
      </c>
      <c r="Q1871" s="63">
        <f t="shared" si="296"/>
        <v>0</v>
      </c>
      <c r="R1871" s="62">
        <f t="shared" si="297"/>
        <v>0</v>
      </c>
      <c r="S1871" s="66">
        <f t="shared" si="298"/>
        <v>0</v>
      </c>
      <c r="T1871" s="7">
        <f>($I1871='Team Results'!$L$4)+0</f>
        <v>0</v>
      </c>
      <c r="U1871" s="7">
        <f t="shared" si="299"/>
        <v>0</v>
      </c>
      <c r="V1871" s="7">
        <f t="shared" si="300"/>
        <v>0</v>
      </c>
      <c r="W1871" s="66">
        <f t="shared" si="301"/>
        <v>0</v>
      </c>
    </row>
    <row r="1872" spans="1:23" ht="15">
      <c r="A1872" s="5" t="str">
        <f t="shared" si="293"/>
        <v/>
      </c>
      <c r="B1872" s="5" t="str">
        <f t="shared" si="294"/>
        <v/>
      </c>
      <c r="C1872" s="5">
        <v>46</v>
      </c>
      <c r="D1872" s="764"/>
      <c r="F1872" s="529"/>
      <c r="G1872" s="539">
        <f>IF('Form - Part 1'!$D$57="Yes",1,0)</f>
        <v>0</v>
      </c>
      <c r="H1872" s="527">
        <v>22</v>
      </c>
      <c r="I1872" s="561"/>
      <c r="J1872" s="562"/>
      <c r="K1872" s="567"/>
      <c r="L1872" s="564"/>
      <c r="M1872" s="563"/>
      <c r="N1872" s="568"/>
      <c r="O1872" s="570"/>
      <c r="P1872" s="671">
        <f t="shared" si="295"/>
        <v>0</v>
      </c>
      <c r="Q1872" s="63">
        <f t="shared" si="296"/>
        <v>0</v>
      </c>
      <c r="R1872" s="62">
        <f t="shared" si="297"/>
        <v>0</v>
      </c>
      <c r="S1872" s="66">
        <f t="shared" si="298"/>
        <v>0</v>
      </c>
      <c r="T1872" s="7">
        <f>($I1872='Team Results'!$L$4)+0</f>
        <v>0</v>
      </c>
      <c r="U1872" s="7">
        <f t="shared" si="299"/>
        <v>0</v>
      </c>
      <c r="V1872" s="7">
        <f t="shared" si="300"/>
        <v>0</v>
      </c>
      <c r="W1872" s="66">
        <f t="shared" si="301"/>
        <v>0</v>
      </c>
    </row>
    <row r="1873" spans="1:23" ht="15">
      <c r="A1873" s="5" t="str">
        <f t="shared" si="293"/>
        <v/>
      </c>
      <c r="B1873" s="5" t="str">
        <f t="shared" si="294"/>
        <v/>
      </c>
      <c r="C1873" s="5">
        <v>46</v>
      </c>
      <c r="D1873" s="764"/>
      <c r="F1873" s="529"/>
      <c r="G1873" s="539">
        <f>IF('Form - Part 1'!$D$57="Yes",1,0)</f>
        <v>0</v>
      </c>
      <c r="H1873" s="527">
        <v>23</v>
      </c>
      <c r="I1873" s="561"/>
      <c r="J1873" s="562"/>
      <c r="K1873" s="567"/>
      <c r="L1873" s="564"/>
      <c r="M1873" s="563"/>
      <c r="N1873" s="568"/>
      <c r="O1873" s="570"/>
      <c r="P1873" s="671">
        <f t="shared" si="295"/>
        <v>0</v>
      </c>
      <c r="Q1873" s="63">
        <f t="shared" si="296"/>
        <v>0</v>
      </c>
      <c r="R1873" s="62">
        <f t="shared" si="297"/>
        <v>0</v>
      </c>
      <c r="S1873" s="66">
        <f t="shared" si="298"/>
        <v>0</v>
      </c>
      <c r="T1873" s="7">
        <f>($I1873='Team Results'!$L$4)+0</f>
        <v>0</v>
      </c>
      <c r="U1873" s="7">
        <f t="shared" si="299"/>
        <v>0</v>
      </c>
      <c r="V1873" s="7">
        <f t="shared" si="300"/>
        <v>0</v>
      </c>
      <c r="W1873" s="66">
        <f t="shared" si="301"/>
        <v>0</v>
      </c>
    </row>
    <row r="1874" spans="1:23" ht="15">
      <c r="A1874" s="5" t="str">
        <f t="shared" si="293"/>
        <v/>
      </c>
      <c r="B1874" s="5" t="str">
        <f t="shared" si="294"/>
        <v/>
      </c>
      <c r="C1874" s="5">
        <v>46</v>
      </c>
      <c r="D1874" s="764"/>
      <c r="F1874" s="529"/>
      <c r="G1874" s="539">
        <f>IF('Form - Part 1'!$D$57="Yes",1,0)</f>
        <v>0</v>
      </c>
      <c r="H1874" s="527">
        <v>24</v>
      </c>
      <c r="I1874" s="561"/>
      <c r="J1874" s="562"/>
      <c r="K1874" s="567"/>
      <c r="L1874" s="564"/>
      <c r="M1874" s="563"/>
      <c r="N1874" s="568"/>
      <c r="O1874" s="570"/>
      <c r="P1874" s="671">
        <f t="shared" si="295"/>
        <v>0</v>
      </c>
      <c r="Q1874" s="63">
        <f t="shared" si="296"/>
        <v>0</v>
      </c>
      <c r="R1874" s="62">
        <f t="shared" si="297"/>
        <v>0</v>
      </c>
      <c r="S1874" s="66">
        <f t="shared" si="298"/>
        <v>0</v>
      </c>
      <c r="T1874" s="7">
        <f>($I1874='Team Results'!$L$4)+0</f>
        <v>0</v>
      </c>
      <c r="U1874" s="7">
        <f t="shared" si="299"/>
        <v>0</v>
      </c>
      <c r="V1874" s="7">
        <f t="shared" si="300"/>
        <v>0</v>
      </c>
      <c r="W1874" s="66">
        <f t="shared" si="301"/>
        <v>0</v>
      </c>
    </row>
    <row r="1875" spans="1:23" ht="15">
      <c r="A1875" s="5" t="str">
        <f t="shared" si="293"/>
        <v/>
      </c>
      <c r="B1875" s="5" t="str">
        <f t="shared" si="294"/>
        <v/>
      </c>
      <c r="C1875" s="5">
        <v>46</v>
      </c>
      <c r="D1875" s="764"/>
      <c r="F1875" s="529"/>
      <c r="G1875" s="539">
        <f>IF('Form - Part 1'!$D$57="Yes",1,0)</f>
        <v>0</v>
      </c>
      <c r="H1875" s="527">
        <v>25</v>
      </c>
      <c r="I1875" s="561"/>
      <c r="J1875" s="562"/>
      <c r="K1875" s="567"/>
      <c r="L1875" s="564"/>
      <c r="M1875" s="563"/>
      <c r="N1875" s="568"/>
      <c r="O1875" s="570"/>
      <c r="P1875" s="671">
        <f t="shared" si="295"/>
        <v>0</v>
      </c>
      <c r="Q1875" s="63">
        <f t="shared" si="296"/>
        <v>0</v>
      </c>
      <c r="R1875" s="62">
        <f t="shared" si="297"/>
        <v>0</v>
      </c>
      <c r="S1875" s="66">
        <f t="shared" si="298"/>
        <v>0</v>
      </c>
      <c r="T1875" s="7">
        <f>($I1875='Team Results'!$L$4)+0</f>
        <v>0</v>
      </c>
      <c r="U1875" s="7">
        <f t="shared" si="299"/>
        <v>0</v>
      </c>
      <c r="V1875" s="7">
        <f t="shared" si="300"/>
        <v>0</v>
      </c>
      <c r="W1875" s="66">
        <f t="shared" si="301"/>
        <v>0</v>
      </c>
    </row>
    <row r="1876" spans="1:23" ht="15">
      <c r="A1876" s="5" t="str">
        <f t="shared" si="293"/>
        <v/>
      </c>
      <c r="B1876" s="5" t="str">
        <f t="shared" si="294"/>
        <v/>
      </c>
      <c r="C1876" s="5">
        <v>46</v>
      </c>
      <c r="D1876" s="764"/>
      <c r="F1876" s="529"/>
      <c r="G1876" s="539">
        <f>IF('Form - Part 1'!$D$57="Yes",1,0)</f>
        <v>0</v>
      </c>
      <c r="H1876" s="527">
        <v>26</v>
      </c>
      <c r="I1876" s="561"/>
      <c r="J1876" s="562"/>
      <c r="K1876" s="563"/>
      <c r="L1876" s="564"/>
      <c r="M1876" s="563"/>
      <c r="N1876" s="565"/>
      <c r="O1876" s="570"/>
      <c r="P1876" s="671">
        <f t="shared" si="295"/>
        <v>0</v>
      </c>
      <c r="Q1876" s="63">
        <f t="shared" si="296"/>
        <v>0</v>
      </c>
      <c r="R1876" s="62">
        <f t="shared" si="297"/>
        <v>0</v>
      </c>
      <c r="S1876" s="66">
        <f t="shared" si="298"/>
        <v>0</v>
      </c>
      <c r="T1876" s="7">
        <f>($I1876='Team Results'!$L$4)+0</f>
        <v>0</v>
      </c>
      <c r="U1876" s="7">
        <f t="shared" si="299"/>
        <v>0</v>
      </c>
      <c r="V1876" s="7">
        <f t="shared" si="300"/>
        <v>0</v>
      </c>
      <c r="W1876" s="66">
        <f t="shared" si="301"/>
        <v>0</v>
      </c>
    </row>
    <row r="1877" spans="1:23" ht="15">
      <c r="A1877" s="5" t="str">
        <f t="shared" si="293"/>
        <v/>
      </c>
      <c r="B1877" s="5" t="str">
        <f t="shared" si="294"/>
        <v/>
      </c>
      <c r="C1877" s="5">
        <v>46</v>
      </c>
      <c r="D1877" s="764"/>
      <c r="F1877" s="529"/>
      <c r="G1877" s="539">
        <f>IF('Form - Part 1'!$D$57="Yes",1,0)</f>
        <v>0</v>
      </c>
      <c r="H1877" s="527">
        <v>27</v>
      </c>
      <c r="I1877" s="561"/>
      <c r="J1877" s="562"/>
      <c r="K1877" s="563"/>
      <c r="L1877" s="564"/>
      <c r="M1877" s="563"/>
      <c r="N1877" s="565"/>
      <c r="O1877" s="570"/>
      <c r="P1877" s="671">
        <f t="shared" si="295"/>
        <v>0</v>
      </c>
      <c r="Q1877" s="63">
        <f t="shared" si="296"/>
        <v>0</v>
      </c>
      <c r="R1877" s="62">
        <f t="shared" si="297"/>
        <v>0</v>
      </c>
      <c r="S1877" s="66">
        <f t="shared" si="298"/>
        <v>0</v>
      </c>
      <c r="T1877" s="7">
        <f>($I1877='Team Results'!$L$4)+0</f>
        <v>0</v>
      </c>
      <c r="U1877" s="7">
        <f t="shared" si="299"/>
        <v>0</v>
      </c>
      <c r="V1877" s="7">
        <f t="shared" si="300"/>
        <v>0</v>
      </c>
      <c r="W1877" s="66">
        <f t="shared" si="301"/>
        <v>0</v>
      </c>
    </row>
    <row r="1878" spans="1:23" ht="15">
      <c r="A1878" s="5" t="str">
        <f t="shared" si="293"/>
        <v/>
      </c>
      <c r="B1878" s="5" t="str">
        <f t="shared" si="294"/>
        <v/>
      </c>
      <c r="C1878" s="5">
        <v>46</v>
      </c>
      <c r="D1878" s="764"/>
      <c r="F1878" s="529"/>
      <c r="G1878" s="539">
        <f>IF('Form - Part 1'!$D$57="Yes",1,0)</f>
        <v>0</v>
      </c>
      <c r="H1878" s="527">
        <v>28</v>
      </c>
      <c r="I1878" s="561"/>
      <c r="J1878" s="562"/>
      <c r="K1878" s="563"/>
      <c r="L1878" s="564"/>
      <c r="M1878" s="563"/>
      <c r="N1878" s="565"/>
      <c r="O1878" s="570"/>
      <c r="P1878" s="671">
        <f t="shared" si="295"/>
        <v>0</v>
      </c>
      <c r="Q1878" s="63">
        <f t="shared" si="296"/>
        <v>0</v>
      </c>
      <c r="R1878" s="62">
        <f t="shared" si="297"/>
        <v>0</v>
      </c>
      <c r="S1878" s="66">
        <f t="shared" si="298"/>
        <v>0</v>
      </c>
      <c r="T1878" s="7">
        <f>($I1878='Team Results'!$L$4)+0</f>
        <v>0</v>
      </c>
      <c r="U1878" s="7">
        <f t="shared" si="299"/>
        <v>0</v>
      </c>
      <c r="V1878" s="7">
        <f t="shared" si="300"/>
        <v>0</v>
      </c>
      <c r="W1878" s="66">
        <f t="shared" si="301"/>
        <v>0</v>
      </c>
    </row>
    <row r="1879" spans="1:23" ht="15">
      <c r="A1879" s="5" t="str">
        <f t="shared" si="293"/>
        <v/>
      </c>
      <c r="B1879" s="5" t="str">
        <f t="shared" si="294"/>
        <v/>
      </c>
      <c r="C1879" s="5">
        <v>46</v>
      </c>
      <c r="D1879" s="764"/>
      <c r="F1879" s="529"/>
      <c r="G1879" s="539">
        <f>IF('Form - Part 1'!$D$57="Yes",1,0)</f>
        <v>0</v>
      </c>
      <c r="H1879" s="527">
        <v>29</v>
      </c>
      <c r="I1879" s="561"/>
      <c r="J1879" s="562"/>
      <c r="K1879" s="563"/>
      <c r="L1879" s="564"/>
      <c r="M1879" s="563"/>
      <c r="N1879" s="565"/>
      <c r="O1879" s="570"/>
      <c r="P1879" s="671">
        <f t="shared" si="295"/>
        <v>0</v>
      </c>
      <c r="Q1879" s="63">
        <f t="shared" si="296"/>
        <v>0</v>
      </c>
      <c r="R1879" s="62">
        <f t="shared" si="297"/>
        <v>0</v>
      </c>
      <c r="S1879" s="66">
        <f t="shared" si="298"/>
        <v>0</v>
      </c>
      <c r="T1879" s="7">
        <f>($I1879='Team Results'!$L$4)+0</f>
        <v>0</v>
      </c>
      <c r="U1879" s="7">
        <f t="shared" si="299"/>
        <v>0</v>
      </c>
      <c r="V1879" s="7">
        <f t="shared" si="300"/>
        <v>0</v>
      </c>
      <c r="W1879" s="66">
        <f t="shared" si="301"/>
        <v>0</v>
      </c>
    </row>
    <row r="1880" spans="1:23" ht="15">
      <c r="A1880" s="5" t="str">
        <f t="shared" si="293"/>
        <v/>
      </c>
      <c r="B1880" s="5" t="str">
        <f t="shared" si="294"/>
        <v/>
      </c>
      <c r="C1880" s="5">
        <v>46</v>
      </c>
      <c r="D1880" s="764"/>
      <c r="F1880" s="529"/>
      <c r="G1880" s="539">
        <f>IF('Form - Part 1'!$D$57="Yes",1,0)</f>
        <v>0</v>
      </c>
      <c r="H1880" s="527">
        <v>30</v>
      </c>
      <c r="I1880" s="561"/>
      <c r="J1880" s="562"/>
      <c r="K1880" s="567"/>
      <c r="L1880" s="564"/>
      <c r="M1880" s="563"/>
      <c r="N1880" s="568"/>
      <c r="O1880" s="570"/>
      <c r="P1880" s="671">
        <f t="shared" si="295"/>
        <v>0</v>
      </c>
      <c r="Q1880" s="63">
        <f t="shared" si="296"/>
        <v>0</v>
      </c>
      <c r="R1880" s="62">
        <f t="shared" si="297"/>
        <v>0</v>
      </c>
      <c r="S1880" s="66">
        <f t="shared" si="298"/>
        <v>0</v>
      </c>
      <c r="T1880" s="7">
        <f>($I1880='Team Results'!$L$4)+0</f>
        <v>0</v>
      </c>
      <c r="U1880" s="7">
        <f t="shared" si="299"/>
        <v>0</v>
      </c>
      <c r="V1880" s="7">
        <f t="shared" si="300"/>
        <v>0</v>
      </c>
      <c r="W1880" s="66">
        <f t="shared" si="301"/>
        <v>0</v>
      </c>
    </row>
    <row r="1881" spans="1:23" ht="15">
      <c r="A1881" s="5" t="str">
        <f t="shared" si="293"/>
        <v/>
      </c>
      <c r="B1881" s="5" t="str">
        <f t="shared" si="294"/>
        <v/>
      </c>
      <c r="C1881" s="5">
        <v>46</v>
      </c>
      <c r="D1881" s="764"/>
      <c r="F1881" s="529"/>
      <c r="G1881" s="539">
        <f>IF('Form - Part 1'!$D$57="Yes",1,0)</f>
        <v>0</v>
      </c>
      <c r="H1881" s="527">
        <v>31</v>
      </c>
      <c r="I1881" s="561"/>
      <c r="J1881" s="562"/>
      <c r="K1881" s="567"/>
      <c r="L1881" s="564"/>
      <c r="M1881" s="563"/>
      <c r="N1881" s="568"/>
      <c r="O1881" s="570"/>
      <c r="P1881" s="671">
        <f t="shared" si="295"/>
        <v>0</v>
      </c>
      <c r="Q1881" s="63">
        <f t="shared" si="296"/>
        <v>0</v>
      </c>
      <c r="R1881" s="62">
        <f t="shared" si="297"/>
        <v>0</v>
      </c>
      <c r="S1881" s="66">
        <f t="shared" si="298"/>
        <v>0</v>
      </c>
      <c r="T1881" s="7">
        <f>($I1881='Team Results'!$L$4)+0</f>
        <v>0</v>
      </c>
      <c r="U1881" s="7">
        <f t="shared" si="299"/>
        <v>0</v>
      </c>
      <c r="V1881" s="7">
        <f t="shared" si="300"/>
        <v>0</v>
      </c>
      <c r="W1881" s="66">
        <f t="shared" si="301"/>
        <v>0</v>
      </c>
    </row>
    <row r="1882" spans="1:23" ht="15">
      <c r="A1882" s="5" t="str">
        <f t="shared" si="293"/>
        <v/>
      </c>
      <c r="B1882" s="5" t="str">
        <f t="shared" si="294"/>
        <v/>
      </c>
      <c r="C1882" s="5">
        <v>46</v>
      </c>
      <c r="D1882" s="764"/>
      <c r="F1882" s="529"/>
      <c r="G1882" s="539">
        <f>IF('Form - Part 1'!$D$57="Yes",1,0)</f>
        <v>0</v>
      </c>
      <c r="H1882" s="527">
        <v>32</v>
      </c>
      <c r="I1882" s="561"/>
      <c r="J1882" s="562"/>
      <c r="K1882" s="567"/>
      <c r="L1882" s="564"/>
      <c r="M1882" s="563"/>
      <c r="N1882" s="568"/>
      <c r="O1882" s="570"/>
      <c r="P1882" s="671">
        <f t="shared" si="295"/>
        <v>0</v>
      </c>
      <c r="Q1882" s="63">
        <f t="shared" si="296"/>
        <v>0</v>
      </c>
      <c r="R1882" s="62">
        <f t="shared" si="297"/>
        <v>0</v>
      </c>
      <c r="S1882" s="66">
        <f t="shared" si="298"/>
        <v>0</v>
      </c>
      <c r="T1882" s="7">
        <f>($I1882='Team Results'!$L$4)+0</f>
        <v>0</v>
      </c>
      <c r="U1882" s="7">
        <f t="shared" si="299"/>
        <v>0</v>
      </c>
      <c r="V1882" s="7">
        <f t="shared" si="300"/>
        <v>0</v>
      </c>
      <c r="W1882" s="66">
        <f t="shared" si="301"/>
        <v>0</v>
      </c>
    </row>
    <row r="1883" spans="1:23" ht="15">
      <c r="A1883" s="5" t="str">
        <f t="shared" si="293"/>
        <v/>
      </c>
      <c r="B1883" s="5" t="str">
        <f t="shared" si="294"/>
        <v/>
      </c>
      <c r="C1883" s="5">
        <v>46</v>
      </c>
      <c r="D1883" s="764"/>
      <c r="F1883" s="529"/>
      <c r="G1883" s="539">
        <f>IF('Form - Part 1'!$D$57="Yes",1,0)</f>
        <v>0</v>
      </c>
      <c r="H1883" s="527">
        <v>33</v>
      </c>
      <c r="I1883" s="561"/>
      <c r="J1883" s="562"/>
      <c r="K1883" s="567"/>
      <c r="L1883" s="564"/>
      <c r="M1883" s="563"/>
      <c r="N1883" s="568"/>
      <c r="O1883" s="570"/>
      <c r="P1883" s="671">
        <f t="shared" si="295"/>
        <v>0</v>
      </c>
      <c r="Q1883" s="63">
        <f t="shared" si="296"/>
        <v>0</v>
      </c>
      <c r="R1883" s="62">
        <f t="shared" si="297"/>
        <v>0</v>
      </c>
      <c r="S1883" s="66">
        <f t="shared" si="298"/>
        <v>0</v>
      </c>
      <c r="T1883" s="7">
        <f>($I1883='Team Results'!$L$4)+0</f>
        <v>0</v>
      </c>
      <c r="U1883" s="7">
        <f t="shared" si="299"/>
        <v>0</v>
      </c>
      <c r="V1883" s="7">
        <f t="shared" si="300"/>
        <v>0</v>
      </c>
      <c r="W1883" s="66">
        <f t="shared" si="301"/>
        <v>0</v>
      </c>
    </row>
    <row r="1884" spans="1:23" ht="15">
      <c r="A1884" s="5" t="str">
        <f t="shared" si="293"/>
        <v/>
      </c>
      <c r="B1884" s="5" t="str">
        <f t="shared" si="294"/>
        <v/>
      </c>
      <c r="C1884" s="5">
        <v>46</v>
      </c>
      <c r="D1884" s="764"/>
      <c r="F1884" s="529"/>
      <c r="G1884" s="539">
        <f>IF('Form - Part 1'!$D$57="Yes",1,0)</f>
        <v>0</v>
      </c>
      <c r="H1884" s="527">
        <v>34</v>
      </c>
      <c r="I1884" s="561"/>
      <c r="J1884" s="562"/>
      <c r="K1884" s="567"/>
      <c r="L1884" s="564"/>
      <c r="M1884" s="563"/>
      <c r="N1884" s="568"/>
      <c r="O1884" s="570"/>
      <c r="P1884" s="671">
        <f t="shared" si="295"/>
        <v>0</v>
      </c>
      <c r="Q1884" s="63">
        <f t="shared" si="296"/>
        <v>0</v>
      </c>
      <c r="R1884" s="62">
        <f t="shared" si="297"/>
        <v>0</v>
      </c>
      <c r="S1884" s="66">
        <f t="shared" si="298"/>
        <v>0</v>
      </c>
      <c r="T1884" s="7">
        <f>($I1884='Team Results'!$L$4)+0</f>
        <v>0</v>
      </c>
      <c r="U1884" s="7">
        <f t="shared" si="299"/>
        <v>0</v>
      </c>
      <c r="V1884" s="7">
        <f t="shared" si="300"/>
        <v>0</v>
      </c>
      <c r="W1884" s="66">
        <f t="shared" si="301"/>
        <v>0</v>
      </c>
    </row>
    <row r="1885" spans="1:23" ht="15">
      <c r="A1885" s="5" t="str">
        <f t="shared" si="293"/>
        <v/>
      </c>
      <c r="B1885" s="5" t="str">
        <f t="shared" si="294"/>
        <v/>
      </c>
      <c r="C1885" s="5">
        <v>46</v>
      </c>
      <c r="D1885" s="764"/>
      <c r="F1885" s="529"/>
      <c r="G1885" s="539">
        <f>IF('Form - Part 1'!$D$57="Yes",1,0)</f>
        <v>0</v>
      </c>
      <c r="H1885" s="527">
        <v>35</v>
      </c>
      <c r="I1885" s="561"/>
      <c r="J1885" s="562"/>
      <c r="K1885" s="567"/>
      <c r="L1885" s="564"/>
      <c r="M1885" s="563"/>
      <c r="N1885" s="568"/>
      <c r="O1885" s="570"/>
      <c r="P1885" s="671">
        <f t="shared" si="295"/>
        <v>0</v>
      </c>
      <c r="Q1885" s="63">
        <f t="shared" si="296"/>
        <v>0</v>
      </c>
      <c r="R1885" s="62">
        <f t="shared" si="297"/>
        <v>0</v>
      </c>
      <c r="S1885" s="66">
        <f t="shared" si="298"/>
        <v>0</v>
      </c>
      <c r="T1885" s="7">
        <f>($I1885='Team Results'!$L$4)+0</f>
        <v>0</v>
      </c>
      <c r="U1885" s="7">
        <f t="shared" si="299"/>
        <v>0</v>
      </c>
      <c r="V1885" s="7">
        <f t="shared" si="300"/>
        <v>0</v>
      </c>
      <c r="W1885" s="66">
        <f t="shared" si="301"/>
        <v>0</v>
      </c>
    </row>
    <row r="1886" spans="1:23" ht="15">
      <c r="A1886" s="5" t="str">
        <f t="shared" si="293"/>
        <v/>
      </c>
      <c r="B1886" s="5" t="str">
        <f t="shared" si="294"/>
        <v/>
      </c>
      <c r="C1886" s="5">
        <v>46</v>
      </c>
      <c r="D1886" s="764"/>
      <c r="F1886" s="529"/>
      <c r="G1886" s="539">
        <f>IF('Form - Part 1'!$D$57="Yes",1,0)</f>
        <v>0</v>
      </c>
      <c r="H1886" s="527">
        <v>36</v>
      </c>
      <c r="I1886" s="561"/>
      <c r="J1886" s="562"/>
      <c r="K1886" s="567"/>
      <c r="L1886" s="564"/>
      <c r="M1886" s="563"/>
      <c r="N1886" s="568"/>
      <c r="O1886" s="570"/>
      <c r="P1886" s="671">
        <f t="shared" si="295"/>
        <v>0</v>
      </c>
      <c r="Q1886" s="63">
        <f t="shared" si="296"/>
        <v>0</v>
      </c>
      <c r="R1886" s="62">
        <f t="shared" si="297"/>
        <v>0</v>
      </c>
      <c r="S1886" s="66">
        <f t="shared" si="298"/>
        <v>0</v>
      </c>
      <c r="T1886" s="7">
        <f>($I1886='Team Results'!$L$4)+0</f>
        <v>0</v>
      </c>
      <c r="U1886" s="7">
        <f t="shared" si="299"/>
        <v>0</v>
      </c>
      <c r="V1886" s="7">
        <f t="shared" si="300"/>
        <v>0</v>
      </c>
      <c r="W1886" s="66">
        <f t="shared" si="301"/>
        <v>0</v>
      </c>
    </row>
    <row r="1887" spans="1:23" ht="15">
      <c r="A1887" s="5" t="str">
        <f t="shared" si="293"/>
        <v/>
      </c>
      <c r="B1887" s="5" t="str">
        <f t="shared" si="294"/>
        <v/>
      </c>
      <c r="C1887" s="5">
        <v>46</v>
      </c>
      <c r="D1887" s="764"/>
      <c r="F1887" s="529"/>
      <c r="G1887" s="539">
        <f>IF('Form - Part 1'!$D$57="Yes",1,0)</f>
        <v>0</v>
      </c>
      <c r="H1887" s="527">
        <v>37</v>
      </c>
      <c r="I1887" s="561"/>
      <c r="J1887" s="562"/>
      <c r="K1887" s="567"/>
      <c r="L1887" s="564"/>
      <c r="M1887" s="563"/>
      <c r="N1887" s="568"/>
      <c r="O1887" s="570"/>
      <c r="P1887" s="671">
        <f t="shared" si="295"/>
        <v>0</v>
      </c>
      <c r="Q1887" s="63">
        <f t="shared" si="296"/>
        <v>0</v>
      </c>
      <c r="R1887" s="62">
        <f t="shared" si="297"/>
        <v>0</v>
      </c>
      <c r="S1887" s="66">
        <f t="shared" si="298"/>
        <v>0</v>
      </c>
      <c r="T1887" s="7">
        <f>($I1887='Team Results'!$L$4)+0</f>
        <v>0</v>
      </c>
      <c r="U1887" s="7">
        <f t="shared" si="299"/>
        <v>0</v>
      </c>
      <c r="V1887" s="7">
        <f t="shared" si="300"/>
        <v>0</v>
      </c>
      <c r="W1887" s="66">
        <f t="shared" si="301"/>
        <v>0</v>
      </c>
    </row>
    <row r="1888" spans="1:23" ht="15">
      <c r="A1888" s="5" t="str">
        <f t="shared" si="293"/>
        <v/>
      </c>
      <c r="B1888" s="5" t="str">
        <f t="shared" si="294"/>
        <v/>
      </c>
      <c r="C1888" s="5">
        <v>46</v>
      </c>
      <c r="D1888" s="764"/>
      <c r="F1888" s="529"/>
      <c r="G1888" s="539">
        <f>IF('Form - Part 1'!$D$57="Yes",1,0)</f>
        <v>0</v>
      </c>
      <c r="H1888" s="527">
        <v>38</v>
      </c>
      <c r="I1888" s="561"/>
      <c r="J1888" s="562"/>
      <c r="K1888" s="567"/>
      <c r="L1888" s="564"/>
      <c r="M1888" s="563"/>
      <c r="N1888" s="568"/>
      <c r="O1888" s="570"/>
      <c r="P1888" s="671">
        <f t="shared" si="295"/>
        <v>0</v>
      </c>
      <c r="Q1888" s="63">
        <f t="shared" si="296"/>
        <v>0</v>
      </c>
      <c r="R1888" s="62">
        <f t="shared" si="297"/>
        <v>0</v>
      </c>
      <c r="S1888" s="66">
        <f t="shared" si="298"/>
        <v>0</v>
      </c>
      <c r="T1888" s="7">
        <f>($I1888='Team Results'!$L$4)+0</f>
        <v>0</v>
      </c>
      <c r="U1888" s="7">
        <f t="shared" si="299"/>
        <v>0</v>
      </c>
      <c r="V1888" s="7">
        <f t="shared" si="300"/>
        <v>0</v>
      </c>
      <c r="W1888" s="66">
        <f t="shared" si="301"/>
        <v>0</v>
      </c>
    </row>
    <row r="1889" spans="1:52" ht="15">
      <c r="A1889" s="5" t="str">
        <f t="shared" si="293"/>
        <v/>
      </c>
      <c r="B1889" s="5" t="str">
        <f t="shared" si="294"/>
        <v/>
      </c>
      <c r="C1889" s="5">
        <v>46</v>
      </c>
      <c r="D1889" s="764"/>
      <c r="F1889" s="529"/>
      <c r="G1889" s="539">
        <f>IF('Form - Part 1'!$D$57="Yes",1,0)</f>
        <v>0</v>
      </c>
      <c r="H1889" s="527">
        <v>39</v>
      </c>
      <c r="I1889" s="561"/>
      <c r="J1889" s="562"/>
      <c r="K1889" s="563"/>
      <c r="L1889" s="564"/>
      <c r="M1889" s="563"/>
      <c r="N1889" s="565"/>
      <c r="O1889" s="570"/>
      <c r="P1889" s="671">
        <f t="shared" si="295"/>
        <v>0</v>
      </c>
      <c r="Q1889" s="63">
        <f t="shared" si="296"/>
        <v>0</v>
      </c>
      <c r="R1889" s="62">
        <f t="shared" si="297"/>
        <v>0</v>
      </c>
      <c r="S1889" s="66">
        <f t="shared" si="298"/>
        <v>0</v>
      </c>
      <c r="T1889" s="7">
        <f>($I1889='Team Results'!$L$4)+0</f>
        <v>0</v>
      </c>
      <c r="U1889" s="7">
        <f t="shared" si="299"/>
        <v>0</v>
      </c>
      <c r="V1889" s="7">
        <f t="shared" si="300"/>
        <v>0</v>
      </c>
      <c r="W1889" s="66">
        <f t="shared" si="301"/>
        <v>0</v>
      </c>
    </row>
    <row r="1890" spans="1:52" s="5" customFormat="1" ht="15">
      <c r="A1890" s="5" t="str">
        <f t="shared" si="293"/>
        <v/>
      </c>
      <c r="B1890" s="5" t="str">
        <f t="shared" si="294"/>
        <v/>
      </c>
      <c r="C1890" s="5">
        <v>46</v>
      </c>
      <c r="D1890" s="765"/>
      <c r="E1890" s="536"/>
      <c r="F1890" s="529"/>
      <c r="G1890" s="539">
        <f>IF('Form - Part 1'!$D$57="Yes",1,0)</f>
        <v>0</v>
      </c>
      <c r="H1890" s="537">
        <v>40</v>
      </c>
      <c r="I1890" s="579"/>
      <c r="J1890" s="580"/>
      <c r="K1890" s="583"/>
      <c r="L1890" s="582"/>
      <c r="M1890" s="583"/>
      <c r="N1890" s="584"/>
      <c r="O1890" s="585"/>
      <c r="P1890" s="671">
        <f t="shared" si="295"/>
        <v>0</v>
      </c>
      <c r="Q1890" s="63">
        <f t="shared" si="296"/>
        <v>0</v>
      </c>
      <c r="R1890" s="62">
        <f t="shared" si="297"/>
        <v>0</v>
      </c>
      <c r="S1890" s="66">
        <f t="shared" si="298"/>
        <v>0</v>
      </c>
      <c r="T1890" s="7">
        <f>($I1890='Team Results'!$L$4)+0</f>
        <v>0</v>
      </c>
      <c r="U1890" s="7">
        <f t="shared" si="299"/>
        <v>0</v>
      </c>
      <c r="V1890" s="7">
        <f t="shared" si="300"/>
        <v>0</v>
      </c>
      <c r="W1890" s="66">
        <f t="shared" si="301"/>
        <v>0</v>
      </c>
      <c r="X1890" s="62"/>
      <c r="Y1890" s="62"/>
      <c r="Z1890" s="62"/>
      <c r="AA1890" s="62"/>
      <c r="AB1890" s="62"/>
      <c r="AC1890" s="62"/>
      <c r="AD1890" s="62"/>
      <c r="AE1890" s="62"/>
      <c r="AF1890" s="62"/>
      <c r="AG1890" s="62"/>
      <c r="AH1890" s="62"/>
      <c r="AI1890" s="62"/>
      <c r="AJ1890" s="62"/>
      <c r="AK1890" s="62"/>
      <c r="AL1890" s="62"/>
      <c r="AM1890" s="62"/>
      <c r="AN1890" s="62"/>
      <c r="AO1890" s="62"/>
      <c r="AP1890" s="62"/>
      <c r="AQ1890" s="62"/>
      <c r="AR1890" s="62"/>
      <c r="AS1890" s="62"/>
      <c r="AT1890" s="62"/>
      <c r="AU1890" s="62"/>
      <c r="AV1890" s="62"/>
      <c r="AW1890" s="62"/>
      <c r="AX1890" s="62"/>
      <c r="AY1890" s="62"/>
      <c r="AZ1890" s="62"/>
    </row>
    <row r="1891" spans="1:52" s="241" customFormat="1">
      <c r="D1891" s="298"/>
      <c r="E1891" s="299"/>
      <c r="F1891" s="300"/>
      <c r="G1891" s="300"/>
      <c r="I1891" s="242"/>
      <c r="J1891" s="242"/>
      <c r="K1891" s="242"/>
      <c r="L1891" s="242"/>
      <c r="M1891" s="242"/>
      <c r="N1891" s="242"/>
      <c r="O1891" s="243"/>
      <c r="P1891" s="671">
        <f t="shared" si="295"/>
        <v>0</v>
      </c>
      <c r="Q1891" s="63">
        <f t="shared" si="296"/>
        <v>0</v>
      </c>
      <c r="R1891" s="62">
        <f t="shared" si="297"/>
        <v>0</v>
      </c>
      <c r="S1891" s="66">
        <f t="shared" si="298"/>
        <v>0</v>
      </c>
      <c r="T1891" s="7">
        <f>($I1891='Team Results'!$L$4)+0</f>
        <v>0</v>
      </c>
      <c r="U1891" s="7">
        <f t="shared" si="299"/>
        <v>0</v>
      </c>
      <c r="V1891" s="7">
        <f t="shared" si="300"/>
        <v>0</v>
      </c>
      <c r="W1891" s="66">
        <f t="shared" si="301"/>
        <v>0</v>
      </c>
    </row>
    <row r="1892" spans="1:52" ht="15">
      <c r="A1892" s="5" t="str">
        <f>IF(ISERROR(MONTH($E$1892)),"",MONTH($E$1892))</f>
        <v/>
      </c>
      <c r="B1892" s="5" t="str">
        <f>IF(ISERROR(WEEKNUM($E$1892)),"",WEEKNUM($E$1892))</f>
        <v/>
      </c>
      <c r="C1892" s="5">
        <v>47</v>
      </c>
      <c r="D1892" s="763">
        <v>47</v>
      </c>
      <c r="E1892" s="538" t="str">
        <f>IF(ISBLANK('Form - Part 1'!B58),"",'Form - Part 1'!B58)</f>
        <v/>
      </c>
      <c r="F1892" s="539" t="str">
        <f>IF(ISBLANK('Form - Part 1'!C58),"0",'Form - Part 1'!C58)</f>
        <v>0</v>
      </c>
      <c r="G1892" s="539">
        <f>IF('Form - Part 1'!$D$58="Yes",1,0)</f>
        <v>0</v>
      </c>
      <c r="H1892" s="527">
        <v>1</v>
      </c>
      <c r="I1892" s="561"/>
      <c r="J1892" s="562"/>
      <c r="K1892" s="563"/>
      <c r="L1892" s="564"/>
      <c r="M1892" s="563"/>
      <c r="N1892" s="565"/>
      <c r="O1892" s="570"/>
      <c r="P1892" s="671">
        <f t="shared" si="295"/>
        <v>0</v>
      </c>
      <c r="Q1892" s="63">
        <f t="shared" si="296"/>
        <v>0</v>
      </c>
      <c r="R1892" s="62">
        <f t="shared" si="297"/>
        <v>0</v>
      </c>
      <c r="S1892" s="66">
        <f t="shared" si="298"/>
        <v>0</v>
      </c>
      <c r="T1892" s="7">
        <f>($I1892='Team Results'!$L$4)+0</f>
        <v>0</v>
      </c>
      <c r="U1892" s="7">
        <f t="shared" si="299"/>
        <v>0</v>
      </c>
      <c r="V1892" s="7">
        <f t="shared" si="300"/>
        <v>0</v>
      </c>
      <c r="W1892" s="66">
        <f t="shared" si="301"/>
        <v>0</v>
      </c>
    </row>
    <row r="1893" spans="1:52" ht="15">
      <c r="A1893" s="5" t="str">
        <f t="shared" ref="A1893:A1931" si="302">IF(ISERROR(MONTH($E$1892)),"",MONTH($E$1892))</f>
        <v/>
      </c>
      <c r="B1893" s="5" t="str">
        <f t="shared" ref="B1893:B1931" si="303">IF(ISERROR(WEEKNUM($E$1892)),"",WEEKNUM($E$1892))</f>
        <v/>
      </c>
      <c r="C1893" s="5">
        <v>47</v>
      </c>
      <c r="D1893" s="764"/>
      <c r="F1893" s="529"/>
      <c r="G1893" s="539">
        <f>IF('Form - Part 1'!$D$58="Yes",1,0)</f>
        <v>0</v>
      </c>
      <c r="H1893" s="527">
        <v>2</v>
      </c>
      <c r="I1893" s="561"/>
      <c r="J1893" s="562"/>
      <c r="K1893" s="567"/>
      <c r="L1893" s="564"/>
      <c r="M1893" s="563"/>
      <c r="N1893" s="568"/>
      <c r="O1893" s="570"/>
      <c r="P1893" s="671">
        <f t="shared" si="295"/>
        <v>0</v>
      </c>
      <c r="Q1893" s="63">
        <f t="shared" si="296"/>
        <v>0</v>
      </c>
      <c r="R1893" s="62">
        <f t="shared" si="297"/>
        <v>0</v>
      </c>
      <c r="S1893" s="66">
        <f t="shared" si="298"/>
        <v>0</v>
      </c>
      <c r="T1893" s="7">
        <f>($I1893='Team Results'!$L$4)+0</f>
        <v>0</v>
      </c>
      <c r="U1893" s="7">
        <f t="shared" si="299"/>
        <v>0</v>
      </c>
      <c r="V1893" s="7">
        <f t="shared" si="300"/>
        <v>0</v>
      </c>
      <c r="W1893" s="66">
        <f t="shared" si="301"/>
        <v>0</v>
      </c>
    </row>
    <row r="1894" spans="1:52" ht="15">
      <c r="A1894" s="5" t="str">
        <f t="shared" si="302"/>
        <v/>
      </c>
      <c r="B1894" s="5" t="str">
        <f t="shared" si="303"/>
        <v/>
      </c>
      <c r="C1894" s="5">
        <v>47</v>
      </c>
      <c r="D1894" s="764"/>
      <c r="F1894" s="529"/>
      <c r="G1894" s="539">
        <f>IF('Form - Part 1'!$D$58="Yes",1,0)</f>
        <v>0</v>
      </c>
      <c r="H1894" s="527">
        <v>3</v>
      </c>
      <c r="I1894" s="561"/>
      <c r="J1894" s="562"/>
      <c r="K1894" s="567"/>
      <c r="L1894" s="564"/>
      <c r="M1894" s="563"/>
      <c r="N1894" s="568"/>
      <c r="O1894" s="570"/>
      <c r="P1894" s="671">
        <f t="shared" si="295"/>
        <v>0</v>
      </c>
      <c r="Q1894" s="63">
        <f t="shared" si="296"/>
        <v>0</v>
      </c>
      <c r="R1894" s="62">
        <f t="shared" si="297"/>
        <v>0</v>
      </c>
      <c r="S1894" s="66">
        <f t="shared" si="298"/>
        <v>0</v>
      </c>
      <c r="T1894" s="7">
        <f>($I1894='Team Results'!$L$4)+0</f>
        <v>0</v>
      </c>
      <c r="U1894" s="7">
        <f t="shared" si="299"/>
        <v>0</v>
      </c>
      <c r="V1894" s="7">
        <f t="shared" si="300"/>
        <v>0</v>
      </c>
      <c r="W1894" s="66">
        <f t="shared" si="301"/>
        <v>0</v>
      </c>
    </row>
    <row r="1895" spans="1:52" ht="15">
      <c r="A1895" s="5" t="str">
        <f t="shared" si="302"/>
        <v/>
      </c>
      <c r="B1895" s="5" t="str">
        <f t="shared" si="303"/>
        <v/>
      </c>
      <c r="C1895" s="5">
        <v>47</v>
      </c>
      <c r="D1895" s="764"/>
      <c r="F1895" s="529"/>
      <c r="G1895" s="539">
        <f>IF('Form - Part 1'!$D$58="Yes",1,0)</f>
        <v>0</v>
      </c>
      <c r="H1895" s="527">
        <v>4</v>
      </c>
      <c r="I1895" s="561"/>
      <c r="J1895" s="562"/>
      <c r="K1895" s="563"/>
      <c r="L1895" s="564"/>
      <c r="M1895" s="563"/>
      <c r="N1895" s="565"/>
      <c r="O1895" s="570"/>
      <c r="P1895" s="671">
        <f t="shared" si="295"/>
        <v>0</v>
      </c>
      <c r="Q1895" s="63">
        <f t="shared" si="296"/>
        <v>0</v>
      </c>
      <c r="R1895" s="62">
        <f t="shared" si="297"/>
        <v>0</v>
      </c>
      <c r="S1895" s="66">
        <f t="shared" si="298"/>
        <v>0</v>
      </c>
      <c r="T1895" s="7">
        <f>($I1895='Team Results'!$L$4)+0</f>
        <v>0</v>
      </c>
      <c r="U1895" s="7">
        <f t="shared" si="299"/>
        <v>0</v>
      </c>
      <c r="V1895" s="7">
        <f t="shared" si="300"/>
        <v>0</v>
      </c>
      <c r="W1895" s="66">
        <f t="shared" si="301"/>
        <v>0</v>
      </c>
    </row>
    <row r="1896" spans="1:52" ht="15">
      <c r="A1896" s="5" t="str">
        <f t="shared" si="302"/>
        <v/>
      </c>
      <c r="B1896" s="5" t="str">
        <f t="shared" si="303"/>
        <v/>
      </c>
      <c r="C1896" s="5">
        <v>47</v>
      </c>
      <c r="D1896" s="764"/>
      <c r="F1896" s="529"/>
      <c r="G1896" s="539">
        <f>IF('Form - Part 1'!$D$58="Yes",1,0)</f>
        <v>0</v>
      </c>
      <c r="H1896" s="527">
        <v>5</v>
      </c>
      <c r="I1896" s="561"/>
      <c r="J1896" s="562"/>
      <c r="K1896" s="563"/>
      <c r="L1896" s="564"/>
      <c r="M1896" s="563"/>
      <c r="N1896" s="565"/>
      <c r="O1896" s="570"/>
      <c r="P1896" s="671">
        <f t="shared" si="295"/>
        <v>0</v>
      </c>
      <c r="Q1896" s="63">
        <f t="shared" si="296"/>
        <v>0</v>
      </c>
      <c r="R1896" s="62">
        <f t="shared" si="297"/>
        <v>0</v>
      </c>
      <c r="S1896" s="66">
        <f t="shared" si="298"/>
        <v>0</v>
      </c>
      <c r="T1896" s="7">
        <f>($I1896='Team Results'!$L$4)+0</f>
        <v>0</v>
      </c>
      <c r="U1896" s="7">
        <f t="shared" si="299"/>
        <v>0</v>
      </c>
      <c r="V1896" s="7">
        <f t="shared" si="300"/>
        <v>0</v>
      </c>
      <c r="W1896" s="66">
        <f t="shared" si="301"/>
        <v>0</v>
      </c>
    </row>
    <row r="1897" spans="1:52" ht="15">
      <c r="A1897" s="5" t="str">
        <f t="shared" si="302"/>
        <v/>
      </c>
      <c r="B1897" s="5" t="str">
        <f t="shared" si="303"/>
        <v/>
      </c>
      <c r="C1897" s="5">
        <v>47</v>
      </c>
      <c r="D1897" s="764"/>
      <c r="F1897" s="529"/>
      <c r="G1897" s="539">
        <f>IF('Form - Part 1'!$D$58="Yes",1,0)</f>
        <v>0</v>
      </c>
      <c r="H1897" s="527">
        <v>6</v>
      </c>
      <c r="I1897" s="561"/>
      <c r="J1897" s="562"/>
      <c r="K1897" s="563"/>
      <c r="L1897" s="564"/>
      <c r="M1897" s="563"/>
      <c r="N1897" s="565"/>
      <c r="O1897" s="570"/>
      <c r="P1897" s="671">
        <f t="shared" si="295"/>
        <v>0</v>
      </c>
      <c r="Q1897" s="63">
        <f t="shared" si="296"/>
        <v>0</v>
      </c>
      <c r="R1897" s="62">
        <f t="shared" si="297"/>
        <v>0</v>
      </c>
      <c r="S1897" s="66">
        <f t="shared" si="298"/>
        <v>0</v>
      </c>
      <c r="T1897" s="7">
        <f>($I1897='Team Results'!$L$4)+0</f>
        <v>0</v>
      </c>
      <c r="U1897" s="7">
        <f t="shared" si="299"/>
        <v>0</v>
      </c>
      <c r="V1897" s="7">
        <f t="shared" si="300"/>
        <v>0</v>
      </c>
      <c r="W1897" s="66">
        <f t="shared" si="301"/>
        <v>0</v>
      </c>
    </row>
    <row r="1898" spans="1:52" ht="15">
      <c r="A1898" s="5" t="str">
        <f t="shared" si="302"/>
        <v/>
      </c>
      <c r="B1898" s="5" t="str">
        <f t="shared" si="303"/>
        <v/>
      </c>
      <c r="C1898" s="5">
        <v>47</v>
      </c>
      <c r="D1898" s="764"/>
      <c r="F1898" s="529"/>
      <c r="G1898" s="539">
        <f>IF('Form - Part 1'!$D$58="Yes",1,0)</f>
        <v>0</v>
      </c>
      <c r="H1898" s="527">
        <v>7</v>
      </c>
      <c r="I1898" s="561"/>
      <c r="J1898" s="562"/>
      <c r="K1898" s="567"/>
      <c r="L1898" s="564"/>
      <c r="M1898" s="563"/>
      <c r="N1898" s="568"/>
      <c r="O1898" s="570"/>
      <c r="P1898" s="671">
        <f t="shared" si="295"/>
        <v>0</v>
      </c>
      <c r="Q1898" s="63">
        <f t="shared" si="296"/>
        <v>0</v>
      </c>
      <c r="R1898" s="62">
        <f t="shared" si="297"/>
        <v>0</v>
      </c>
      <c r="S1898" s="66">
        <f t="shared" si="298"/>
        <v>0</v>
      </c>
      <c r="T1898" s="7">
        <f>($I1898='Team Results'!$L$4)+0</f>
        <v>0</v>
      </c>
      <c r="U1898" s="7">
        <f t="shared" si="299"/>
        <v>0</v>
      </c>
      <c r="V1898" s="7">
        <f t="shared" si="300"/>
        <v>0</v>
      </c>
      <c r="W1898" s="66">
        <f t="shared" si="301"/>
        <v>0</v>
      </c>
    </row>
    <row r="1899" spans="1:52" ht="15">
      <c r="A1899" s="5" t="str">
        <f t="shared" si="302"/>
        <v/>
      </c>
      <c r="B1899" s="5" t="str">
        <f t="shared" si="303"/>
        <v/>
      </c>
      <c r="C1899" s="5">
        <v>47</v>
      </c>
      <c r="D1899" s="764"/>
      <c r="F1899" s="529"/>
      <c r="G1899" s="539">
        <f>IF('Form - Part 1'!$D$58="Yes",1,0)</f>
        <v>0</v>
      </c>
      <c r="H1899" s="527">
        <v>8</v>
      </c>
      <c r="I1899" s="561"/>
      <c r="J1899" s="562"/>
      <c r="K1899" s="567"/>
      <c r="L1899" s="564"/>
      <c r="M1899" s="563"/>
      <c r="N1899" s="568"/>
      <c r="O1899" s="570"/>
      <c r="P1899" s="671">
        <f t="shared" si="295"/>
        <v>0</v>
      </c>
      <c r="Q1899" s="63">
        <f t="shared" si="296"/>
        <v>0</v>
      </c>
      <c r="R1899" s="62">
        <f t="shared" si="297"/>
        <v>0</v>
      </c>
      <c r="S1899" s="66">
        <f t="shared" si="298"/>
        <v>0</v>
      </c>
      <c r="T1899" s="7">
        <f>($I1899='Team Results'!$L$4)+0</f>
        <v>0</v>
      </c>
      <c r="U1899" s="7">
        <f t="shared" si="299"/>
        <v>0</v>
      </c>
      <c r="V1899" s="7">
        <f t="shared" si="300"/>
        <v>0</v>
      </c>
      <c r="W1899" s="66">
        <f t="shared" si="301"/>
        <v>0</v>
      </c>
    </row>
    <row r="1900" spans="1:52" ht="15">
      <c r="A1900" s="5" t="str">
        <f t="shared" si="302"/>
        <v/>
      </c>
      <c r="B1900" s="5" t="str">
        <f t="shared" si="303"/>
        <v/>
      </c>
      <c r="C1900" s="5">
        <v>47</v>
      </c>
      <c r="D1900" s="764"/>
      <c r="F1900" s="529"/>
      <c r="G1900" s="539">
        <f>IF('Form - Part 1'!$D$58="Yes",1,0)</f>
        <v>0</v>
      </c>
      <c r="H1900" s="527">
        <v>9</v>
      </c>
      <c r="I1900" s="561"/>
      <c r="J1900" s="562"/>
      <c r="K1900" s="563"/>
      <c r="L1900" s="564"/>
      <c r="M1900" s="563"/>
      <c r="N1900" s="565"/>
      <c r="O1900" s="570"/>
      <c r="P1900" s="671">
        <f t="shared" si="295"/>
        <v>0</v>
      </c>
      <c r="Q1900" s="63">
        <f t="shared" si="296"/>
        <v>0</v>
      </c>
      <c r="R1900" s="62">
        <f t="shared" si="297"/>
        <v>0</v>
      </c>
      <c r="S1900" s="66">
        <f t="shared" si="298"/>
        <v>0</v>
      </c>
      <c r="T1900" s="7">
        <f>($I1900='Team Results'!$L$4)+0</f>
        <v>0</v>
      </c>
      <c r="U1900" s="7">
        <f t="shared" si="299"/>
        <v>0</v>
      </c>
      <c r="V1900" s="7">
        <f t="shared" si="300"/>
        <v>0</v>
      </c>
      <c r="W1900" s="66">
        <f t="shared" si="301"/>
        <v>0</v>
      </c>
    </row>
    <row r="1901" spans="1:52" ht="15">
      <c r="A1901" s="5" t="str">
        <f t="shared" si="302"/>
        <v/>
      </c>
      <c r="B1901" s="5" t="str">
        <f t="shared" si="303"/>
        <v/>
      </c>
      <c r="C1901" s="5">
        <v>47</v>
      </c>
      <c r="D1901" s="764"/>
      <c r="F1901" s="529"/>
      <c r="G1901" s="539">
        <f>IF('Form - Part 1'!$D$58="Yes",1,0)</f>
        <v>0</v>
      </c>
      <c r="H1901" s="527">
        <v>10</v>
      </c>
      <c r="I1901" s="561"/>
      <c r="J1901" s="562"/>
      <c r="K1901" s="567"/>
      <c r="L1901" s="564"/>
      <c r="M1901" s="563"/>
      <c r="N1901" s="568"/>
      <c r="O1901" s="570"/>
      <c r="P1901" s="671">
        <f t="shared" si="295"/>
        <v>0</v>
      </c>
      <c r="Q1901" s="63">
        <f t="shared" si="296"/>
        <v>0</v>
      </c>
      <c r="R1901" s="62">
        <f t="shared" si="297"/>
        <v>0</v>
      </c>
      <c r="S1901" s="66">
        <f t="shared" si="298"/>
        <v>0</v>
      </c>
      <c r="T1901" s="7">
        <f>($I1901='Team Results'!$L$4)+0</f>
        <v>0</v>
      </c>
      <c r="U1901" s="7">
        <f t="shared" si="299"/>
        <v>0</v>
      </c>
      <c r="V1901" s="7">
        <f t="shared" si="300"/>
        <v>0</v>
      </c>
      <c r="W1901" s="66">
        <f t="shared" si="301"/>
        <v>0</v>
      </c>
    </row>
    <row r="1902" spans="1:52" ht="15">
      <c r="A1902" s="5" t="str">
        <f t="shared" si="302"/>
        <v/>
      </c>
      <c r="B1902" s="5" t="str">
        <f t="shared" si="303"/>
        <v/>
      </c>
      <c r="C1902" s="5">
        <v>47</v>
      </c>
      <c r="D1902" s="764"/>
      <c r="F1902" s="529"/>
      <c r="G1902" s="539">
        <f>IF('Form - Part 1'!$D$58="Yes",1,0)</f>
        <v>0</v>
      </c>
      <c r="H1902" s="527">
        <v>11</v>
      </c>
      <c r="I1902" s="561"/>
      <c r="J1902" s="562"/>
      <c r="K1902" s="563"/>
      <c r="L1902" s="564"/>
      <c r="M1902" s="563"/>
      <c r="N1902" s="565"/>
      <c r="O1902" s="570"/>
      <c r="P1902" s="671">
        <f t="shared" si="295"/>
        <v>0</v>
      </c>
      <c r="Q1902" s="63">
        <f t="shared" si="296"/>
        <v>0</v>
      </c>
      <c r="R1902" s="62">
        <f t="shared" si="297"/>
        <v>0</v>
      </c>
      <c r="S1902" s="66">
        <f t="shared" si="298"/>
        <v>0</v>
      </c>
      <c r="T1902" s="7">
        <f>($I1902='Team Results'!$L$4)+0</f>
        <v>0</v>
      </c>
      <c r="U1902" s="7">
        <f t="shared" si="299"/>
        <v>0</v>
      </c>
      <c r="V1902" s="7">
        <f t="shared" si="300"/>
        <v>0</v>
      </c>
      <c r="W1902" s="66">
        <f t="shared" si="301"/>
        <v>0</v>
      </c>
    </row>
    <row r="1903" spans="1:52" ht="15">
      <c r="A1903" s="5" t="str">
        <f t="shared" si="302"/>
        <v/>
      </c>
      <c r="B1903" s="5" t="str">
        <f t="shared" si="303"/>
        <v/>
      </c>
      <c r="C1903" s="5">
        <v>47</v>
      </c>
      <c r="D1903" s="764"/>
      <c r="F1903" s="529"/>
      <c r="G1903" s="539">
        <f>IF('Form - Part 1'!$D$58="Yes",1,0)</f>
        <v>0</v>
      </c>
      <c r="H1903" s="527">
        <v>12</v>
      </c>
      <c r="I1903" s="561"/>
      <c r="J1903" s="562"/>
      <c r="K1903" s="567"/>
      <c r="L1903" s="564"/>
      <c r="M1903" s="563"/>
      <c r="N1903" s="568"/>
      <c r="O1903" s="570"/>
      <c r="P1903" s="671">
        <f t="shared" si="295"/>
        <v>0</v>
      </c>
      <c r="Q1903" s="63">
        <f t="shared" si="296"/>
        <v>0</v>
      </c>
      <c r="R1903" s="62">
        <f t="shared" si="297"/>
        <v>0</v>
      </c>
      <c r="S1903" s="66">
        <f t="shared" si="298"/>
        <v>0</v>
      </c>
      <c r="T1903" s="7">
        <f>($I1903='Team Results'!$L$4)+0</f>
        <v>0</v>
      </c>
      <c r="U1903" s="7">
        <f t="shared" si="299"/>
        <v>0</v>
      </c>
      <c r="V1903" s="7">
        <f t="shared" si="300"/>
        <v>0</v>
      </c>
      <c r="W1903" s="66">
        <f t="shared" si="301"/>
        <v>0</v>
      </c>
    </row>
    <row r="1904" spans="1:52" ht="15">
      <c r="A1904" s="5" t="str">
        <f t="shared" si="302"/>
        <v/>
      </c>
      <c r="B1904" s="5" t="str">
        <f t="shared" si="303"/>
        <v/>
      </c>
      <c r="C1904" s="5">
        <v>47</v>
      </c>
      <c r="D1904" s="764"/>
      <c r="F1904" s="529"/>
      <c r="G1904" s="539">
        <f>IF('Form - Part 1'!$D$58="Yes",1,0)</f>
        <v>0</v>
      </c>
      <c r="H1904" s="527">
        <v>13</v>
      </c>
      <c r="I1904" s="561"/>
      <c r="J1904" s="562"/>
      <c r="K1904" s="567"/>
      <c r="L1904" s="564"/>
      <c r="M1904" s="563"/>
      <c r="N1904" s="568"/>
      <c r="O1904" s="570"/>
      <c r="P1904" s="671">
        <f t="shared" si="295"/>
        <v>0</v>
      </c>
      <c r="Q1904" s="63">
        <f t="shared" si="296"/>
        <v>0</v>
      </c>
      <c r="R1904" s="62">
        <f t="shared" si="297"/>
        <v>0</v>
      </c>
      <c r="S1904" s="66">
        <f t="shared" si="298"/>
        <v>0</v>
      </c>
      <c r="T1904" s="7">
        <f>($I1904='Team Results'!$L$4)+0</f>
        <v>0</v>
      </c>
      <c r="U1904" s="7">
        <f t="shared" si="299"/>
        <v>0</v>
      </c>
      <c r="V1904" s="7">
        <f t="shared" si="300"/>
        <v>0</v>
      </c>
      <c r="W1904" s="66">
        <f t="shared" si="301"/>
        <v>0</v>
      </c>
    </row>
    <row r="1905" spans="1:23" ht="15">
      <c r="A1905" s="5" t="str">
        <f t="shared" si="302"/>
        <v/>
      </c>
      <c r="B1905" s="5" t="str">
        <f t="shared" si="303"/>
        <v/>
      </c>
      <c r="C1905" s="5">
        <v>47</v>
      </c>
      <c r="D1905" s="764"/>
      <c r="F1905" s="529"/>
      <c r="G1905" s="539">
        <f>IF('Form - Part 1'!$D$58="Yes",1,0)</f>
        <v>0</v>
      </c>
      <c r="H1905" s="527">
        <v>14</v>
      </c>
      <c r="I1905" s="561"/>
      <c r="J1905" s="562"/>
      <c r="K1905" s="563"/>
      <c r="L1905" s="564"/>
      <c r="M1905" s="563"/>
      <c r="N1905" s="565"/>
      <c r="O1905" s="570"/>
      <c r="P1905" s="671">
        <f t="shared" si="295"/>
        <v>0</v>
      </c>
      <c r="Q1905" s="63">
        <f t="shared" si="296"/>
        <v>0</v>
      </c>
      <c r="R1905" s="62">
        <f t="shared" si="297"/>
        <v>0</v>
      </c>
      <c r="S1905" s="66">
        <f t="shared" si="298"/>
        <v>0</v>
      </c>
      <c r="T1905" s="7">
        <f>($I1905='Team Results'!$L$4)+0</f>
        <v>0</v>
      </c>
      <c r="U1905" s="7">
        <f t="shared" si="299"/>
        <v>0</v>
      </c>
      <c r="V1905" s="7">
        <f t="shared" si="300"/>
        <v>0</v>
      </c>
      <c r="W1905" s="66">
        <f t="shared" si="301"/>
        <v>0</v>
      </c>
    </row>
    <row r="1906" spans="1:23" ht="15">
      <c r="A1906" s="5" t="str">
        <f t="shared" si="302"/>
        <v/>
      </c>
      <c r="B1906" s="5" t="str">
        <f t="shared" si="303"/>
        <v/>
      </c>
      <c r="C1906" s="5">
        <v>47</v>
      </c>
      <c r="D1906" s="764"/>
      <c r="F1906" s="529"/>
      <c r="G1906" s="539">
        <f>IF('Form - Part 1'!$D$58="Yes",1,0)</f>
        <v>0</v>
      </c>
      <c r="H1906" s="527">
        <v>15</v>
      </c>
      <c r="I1906" s="561"/>
      <c r="J1906" s="562"/>
      <c r="K1906" s="563"/>
      <c r="L1906" s="564"/>
      <c r="M1906" s="563"/>
      <c r="N1906" s="565"/>
      <c r="O1906" s="570"/>
      <c r="P1906" s="671">
        <f t="shared" si="295"/>
        <v>0</v>
      </c>
      <c r="Q1906" s="63">
        <f t="shared" si="296"/>
        <v>0</v>
      </c>
      <c r="R1906" s="62">
        <f t="shared" si="297"/>
        <v>0</v>
      </c>
      <c r="S1906" s="66">
        <f t="shared" si="298"/>
        <v>0</v>
      </c>
      <c r="T1906" s="7">
        <f>($I1906='Team Results'!$L$4)+0</f>
        <v>0</v>
      </c>
      <c r="U1906" s="7">
        <f t="shared" si="299"/>
        <v>0</v>
      </c>
      <c r="V1906" s="7">
        <f t="shared" si="300"/>
        <v>0</v>
      </c>
      <c r="W1906" s="66">
        <f t="shared" si="301"/>
        <v>0</v>
      </c>
    </row>
    <row r="1907" spans="1:23" ht="15">
      <c r="A1907" s="5" t="str">
        <f t="shared" si="302"/>
        <v/>
      </c>
      <c r="B1907" s="5" t="str">
        <f t="shared" si="303"/>
        <v/>
      </c>
      <c r="C1907" s="5">
        <v>47</v>
      </c>
      <c r="D1907" s="764"/>
      <c r="F1907" s="529"/>
      <c r="G1907" s="539">
        <f>IF('Form - Part 1'!$D$58="Yes",1,0)</f>
        <v>0</v>
      </c>
      <c r="H1907" s="527">
        <v>16</v>
      </c>
      <c r="I1907" s="561"/>
      <c r="J1907" s="562"/>
      <c r="K1907" s="563"/>
      <c r="L1907" s="564"/>
      <c r="M1907" s="563"/>
      <c r="N1907" s="565"/>
      <c r="O1907" s="570"/>
      <c r="P1907" s="671">
        <f t="shared" si="295"/>
        <v>0</v>
      </c>
      <c r="Q1907" s="63">
        <f t="shared" si="296"/>
        <v>0</v>
      </c>
      <c r="R1907" s="62">
        <f t="shared" si="297"/>
        <v>0</v>
      </c>
      <c r="S1907" s="66">
        <f t="shared" si="298"/>
        <v>0</v>
      </c>
      <c r="T1907" s="7">
        <f>($I1907='Team Results'!$L$4)+0</f>
        <v>0</v>
      </c>
      <c r="U1907" s="7">
        <f t="shared" si="299"/>
        <v>0</v>
      </c>
      <c r="V1907" s="7">
        <f t="shared" si="300"/>
        <v>0</v>
      </c>
      <c r="W1907" s="66">
        <f t="shared" si="301"/>
        <v>0</v>
      </c>
    </row>
    <row r="1908" spans="1:23" ht="15">
      <c r="A1908" s="5" t="str">
        <f t="shared" si="302"/>
        <v/>
      </c>
      <c r="B1908" s="5" t="str">
        <f t="shared" si="303"/>
        <v/>
      </c>
      <c r="C1908" s="5">
        <v>47</v>
      </c>
      <c r="D1908" s="764"/>
      <c r="F1908" s="529"/>
      <c r="G1908" s="539">
        <f>IF('Form - Part 1'!$D$58="Yes",1,0)</f>
        <v>0</v>
      </c>
      <c r="H1908" s="527">
        <v>17</v>
      </c>
      <c r="I1908" s="561"/>
      <c r="J1908" s="562"/>
      <c r="K1908" s="567"/>
      <c r="L1908" s="564"/>
      <c r="M1908" s="563"/>
      <c r="N1908" s="568"/>
      <c r="O1908" s="570"/>
      <c r="P1908" s="671">
        <f t="shared" si="295"/>
        <v>0</v>
      </c>
      <c r="Q1908" s="63">
        <f t="shared" si="296"/>
        <v>0</v>
      </c>
      <c r="R1908" s="62">
        <f t="shared" si="297"/>
        <v>0</v>
      </c>
      <c r="S1908" s="66">
        <f t="shared" si="298"/>
        <v>0</v>
      </c>
      <c r="T1908" s="7">
        <f>($I1908='Team Results'!$L$4)+0</f>
        <v>0</v>
      </c>
      <c r="U1908" s="7">
        <f t="shared" si="299"/>
        <v>0</v>
      </c>
      <c r="V1908" s="7">
        <f t="shared" si="300"/>
        <v>0</v>
      </c>
      <c r="W1908" s="66">
        <f t="shared" si="301"/>
        <v>0</v>
      </c>
    </row>
    <row r="1909" spans="1:23" ht="15">
      <c r="A1909" s="5" t="str">
        <f t="shared" si="302"/>
        <v/>
      </c>
      <c r="B1909" s="5" t="str">
        <f t="shared" si="303"/>
        <v/>
      </c>
      <c r="C1909" s="5">
        <v>47</v>
      </c>
      <c r="D1909" s="764"/>
      <c r="F1909" s="529"/>
      <c r="G1909" s="539">
        <f>IF('Form - Part 1'!$D$58="Yes",1,0)</f>
        <v>0</v>
      </c>
      <c r="H1909" s="527">
        <v>18</v>
      </c>
      <c r="I1909" s="561"/>
      <c r="J1909" s="562"/>
      <c r="K1909" s="567"/>
      <c r="L1909" s="564"/>
      <c r="M1909" s="563"/>
      <c r="N1909" s="568"/>
      <c r="O1909" s="570"/>
      <c r="P1909" s="671">
        <f t="shared" si="295"/>
        <v>0</v>
      </c>
      <c r="Q1909" s="63">
        <f t="shared" si="296"/>
        <v>0</v>
      </c>
      <c r="R1909" s="62">
        <f t="shared" si="297"/>
        <v>0</v>
      </c>
      <c r="S1909" s="66">
        <f t="shared" si="298"/>
        <v>0</v>
      </c>
      <c r="T1909" s="7">
        <f>($I1909='Team Results'!$L$4)+0</f>
        <v>0</v>
      </c>
      <c r="U1909" s="7">
        <f t="shared" si="299"/>
        <v>0</v>
      </c>
      <c r="V1909" s="7">
        <f t="shared" si="300"/>
        <v>0</v>
      </c>
      <c r="W1909" s="66">
        <f t="shared" si="301"/>
        <v>0</v>
      </c>
    </row>
    <row r="1910" spans="1:23" ht="15">
      <c r="A1910" s="5" t="str">
        <f t="shared" si="302"/>
        <v/>
      </c>
      <c r="B1910" s="5" t="str">
        <f t="shared" si="303"/>
        <v/>
      </c>
      <c r="C1910" s="5">
        <v>47</v>
      </c>
      <c r="D1910" s="764"/>
      <c r="F1910" s="529"/>
      <c r="G1910" s="539">
        <f>IF('Form - Part 1'!$D$58="Yes",1,0)</f>
        <v>0</v>
      </c>
      <c r="H1910" s="527">
        <v>19</v>
      </c>
      <c r="I1910" s="561"/>
      <c r="J1910" s="562"/>
      <c r="K1910" s="567"/>
      <c r="L1910" s="564"/>
      <c r="M1910" s="563"/>
      <c r="N1910" s="568"/>
      <c r="O1910" s="570"/>
      <c r="P1910" s="671">
        <f t="shared" si="295"/>
        <v>0</v>
      </c>
      <c r="Q1910" s="63">
        <f t="shared" si="296"/>
        <v>0</v>
      </c>
      <c r="R1910" s="62">
        <f t="shared" si="297"/>
        <v>0</v>
      </c>
      <c r="S1910" s="66">
        <f t="shared" si="298"/>
        <v>0</v>
      </c>
      <c r="T1910" s="7">
        <f>($I1910='Team Results'!$L$4)+0</f>
        <v>0</v>
      </c>
      <c r="U1910" s="7">
        <f t="shared" si="299"/>
        <v>0</v>
      </c>
      <c r="V1910" s="7">
        <f t="shared" si="300"/>
        <v>0</v>
      </c>
      <c r="W1910" s="66">
        <f t="shared" si="301"/>
        <v>0</v>
      </c>
    </row>
    <row r="1911" spans="1:23" ht="15">
      <c r="A1911" s="5" t="str">
        <f t="shared" si="302"/>
        <v/>
      </c>
      <c r="B1911" s="5" t="str">
        <f t="shared" si="303"/>
        <v/>
      </c>
      <c r="C1911" s="5">
        <v>47</v>
      </c>
      <c r="D1911" s="764"/>
      <c r="F1911" s="529"/>
      <c r="G1911" s="539">
        <f>IF('Form - Part 1'!$D$58="Yes",1,0)</f>
        <v>0</v>
      </c>
      <c r="H1911" s="527">
        <v>20</v>
      </c>
      <c r="I1911" s="561"/>
      <c r="J1911" s="562"/>
      <c r="K1911" s="567"/>
      <c r="L1911" s="564"/>
      <c r="M1911" s="563"/>
      <c r="N1911" s="568"/>
      <c r="O1911" s="570"/>
      <c r="P1911" s="671">
        <f t="shared" si="295"/>
        <v>0</v>
      </c>
      <c r="Q1911" s="63">
        <f t="shared" si="296"/>
        <v>0</v>
      </c>
      <c r="R1911" s="62">
        <f t="shared" si="297"/>
        <v>0</v>
      </c>
      <c r="S1911" s="66">
        <f t="shared" si="298"/>
        <v>0</v>
      </c>
      <c r="T1911" s="7">
        <f>($I1911='Team Results'!$L$4)+0</f>
        <v>0</v>
      </c>
      <c r="U1911" s="7">
        <f t="shared" si="299"/>
        <v>0</v>
      </c>
      <c r="V1911" s="7">
        <f t="shared" si="300"/>
        <v>0</v>
      </c>
      <c r="W1911" s="66">
        <f t="shared" si="301"/>
        <v>0</v>
      </c>
    </row>
    <row r="1912" spans="1:23" ht="15">
      <c r="A1912" s="5" t="str">
        <f t="shared" si="302"/>
        <v/>
      </c>
      <c r="B1912" s="5" t="str">
        <f t="shared" si="303"/>
        <v/>
      </c>
      <c r="C1912" s="5">
        <v>47</v>
      </c>
      <c r="D1912" s="764"/>
      <c r="F1912" s="529"/>
      <c r="G1912" s="539">
        <f>IF('Form - Part 1'!$D$58="Yes",1,0)</f>
        <v>0</v>
      </c>
      <c r="H1912" s="527">
        <v>21</v>
      </c>
      <c r="I1912" s="561"/>
      <c r="J1912" s="562"/>
      <c r="K1912" s="567"/>
      <c r="L1912" s="564"/>
      <c r="M1912" s="563"/>
      <c r="N1912" s="568"/>
      <c r="O1912" s="570"/>
      <c r="P1912" s="671">
        <f t="shared" si="295"/>
        <v>0</v>
      </c>
      <c r="Q1912" s="63">
        <f t="shared" si="296"/>
        <v>0</v>
      </c>
      <c r="R1912" s="62">
        <f t="shared" si="297"/>
        <v>0</v>
      </c>
      <c r="S1912" s="66">
        <f t="shared" si="298"/>
        <v>0</v>
      </c>
      <c r="T1912" s="7">
        <f>($I1912='Team Results'!$L$4)+0</f>
        <v>0</v>
      </c>
      <c r="U1912" s="7">
        <f t="shared" si="299"/>
        <v>0</v>
      </c>
      <c r="V1912" s="7">
        <f t="shared" si="300"/>
        <v>0</v>
      </c>
      <c r="W1912" s="66">
        <f t="shared" si="301"/>
        <v>0</v>
      </c>
    </row>
    <row r="1913" spans="1:23" ht="15">
      <c r="A1913" s="5" t="str">
        <f t="shared" si="302"/>
        <v/>
      </c>
      <c r="B1913" s="5" t="str">
        <f t="shared" si="303"/>
        <v/>
      </c>
      <c r="C1913" s="5">
        <v>47</v>
      </c>
      <c r="D1913" s="764"/>
      <c r="F1913" s="529"/>
      <c r="G1913" s="539">
        <f>IF('Form - Part 1'!$D$58="Yes",1,0)</f>
        <v>0</v>
      </c>
      <c r="H1913" s="527">
        <v>22</v>
      </c>
      <c r="I1913" s="561"/>
      <c r="J1913" s="562"/>
      <c r="K1913" s="567"/>
      <c r="L1913" s="564"/>
      <c r="M1913" s="563"/>
      <c r="N1913" s="568"/>
      <c r="O1913" s="570"/>
      <c r="P1913" s="671">
        <f t="shared" si="295"/>
        <v>0</v>
      </c>
      <c r="Q1913" s="63">
        <f t="shared" si="296"/>
        <v>0</v>
      </c>
      <c r="R1913" s="62">
        <f t="shared" si="297"/>
        <v>0</v>
      </c>
      <c r="S1913" s="66">
        <f t="shared" si="298"/>
        <v>0</v>
      </c>
      <c r="T1913" s="7">
        <f>($I1913='Team Results'!$L$4)+0</f>
        <v>0</v>
      </c>
      <c r="U1913" s="7">
        <f t="shared" si="299"/>
        <v>0</v>
      </c>
      <c r="V1913" s="7">
        <f t="shared" si="300"/>
        <v>0</v>
      </c>
      <c r="W1913" s="66">
        <f t="shared" si="301"/>
        <v>0</v>
      </c>
    </row>
    <row r="1914" spans="1:23" ht="15">
      <c r="A1914" s="5" t="str">
        <f t="shared" si="302"/>
        <v/>
      </c>
      <c r="B1914" s="5" t="str">
        <f t="shared" si="303"/>
        <v/>
      </c>
      <c r="C1914" s="5">
        <v>47</v>
      </c>
      <c r="D1914" s="764"/>
      <c r="F1914" s="529"/>
      <c r="G1914" s="539">
        <f>IF('Form - Part 1'!$D$58="Yes",1,0)</f>
        <v>0</v>
      </c>
      <c r="H1914" s="527">
        <v>23</v>
      </c>
      <c r="I1914" s="561"/>
      <c r="J1914" s="562"/>
      <c r="K1914" s="567"/>
      <c r="L1914" s="564"/>
      <c r="M1914" s="563"/>
      <c r="N1914" s="568"/>
      <c r="O1914" s="570"/>
      <c r="P1914" s="671">
        <f t="shared" si="295"/>
        <v>0</v>
      </c>
      <c r="Q1914" s="63">
        <f t="shared" si="296"/>
        <v>0</v>
      </c>
      <c r="R1914" s="62">
        <f t="shared" si="297"/>
        <v>0</v>
      </c>
      <c r="S1914" s="66">
        <f t="shared" si="298"/>
        <v>0</v>
      </c>
      <c r="T1914" s="7">
        <f>($I1914='Team Results'!$L$4)+0</f>
        <v>0</v>
      </c>
      <c r="U1914" s="7">
        <f t="shared" si="299"/>
        <v>0</v>
      </c>
      <c r="V1914" s="7">
        <f t="shared" si="300"/>
        <v>0</v>
      </c>
      <c r="W1914" s="66">
        <f t="shared" si="301"/>
        <v>0</v>
      </c>
    </row>
    <row r="1915" spans="1:23" ht="15">
      <c r="A1915" s="5" t="str">
        <f t="shared" si="302"/>
        <v/>
      </c>
      <c r="B1915" s="5" t="str">
        <f t="shared" si="303"/>
        <v/>
      </c>
      <c r="C1915" s="5">
        <v>47</v>
      </c>
      <c r="D1915" s="764"/>
      <c r="F1915" s="529"/>
      <c r="G1915" s="539">
        <f>IF('Form - Part 1'!$D$58="Yes",1,0)</f>
        <v>0</v>
      </c>
      <c r="H1915" s="527">
        <v>24</v>
      </c>
      <c r="I1915" s="561"/>
      <c r="J1915" s="562"/>
      <c r="K1915" s="567"/>
      <c r="L1915" s="564"/>
      <c r="M1915" s="563"/>
      <c r="N1915" s="568"/>
      <c r="O1915" s="570"/>
      <c r="P1915" s="671">
        <f t="shared" si="295"/>
        <v>0</v>
      </c>
      <c r="Q1915" s="63">
        <f t="shared" si="296"/>
        <v>0</v>
      </c>
      <c r="R1915" s="62">
        <f t="shared" si="297"/>
        <v>0</v>
      </c>
      <c r="S1915" s="66">
        <f t="shared" si="298"/>
        <v>0</v>
      </c>
      <c r="T1915" s="7">
        <f>($I1915='Team Results'!$L$4)+0</f>
        <v>0</v>
      </c>
      <c r="U1915" s="7">
        <f t="shared" si="299"/>
        <v>0</v>
      </c>
      <c r="V1915" s="7">
        <f t="shared" si="300"/>
        <v>0</v>
      </c>
      <c r="W1915" s="66">
        <f t="shared" si="301"/>
        <v>0</v>
      </c>
    </row>
    <row r="1916" spans="1:23" ht="15">
      <c r="A1916" s="5" t="str">
        <f t="shared" si="302"/>
        <v/>
      </c>
      <c r="B1916" s="5" t="str">
        <f t="shared" si="303"/>
        <v/>
      </c>
      <c r="C1916" s="5">
        <v>47</v>
      </c>
      <c r="D1916" s="764"/>
      <c r="F1916" s="529"/>
      <c r="G1916" s="539">
        <f>IF('Form - Part 1'!$D$58="Yes",1,0)</f>
        <v>0</v>
      </c>
      <c r="H1916" s="527">
        <v>25</v>
      </c>
      <c r="I1916" s="561"/>
      <c r="J1916" s="562"/>
      <c r="K1916" s="567"/>
      <c r="L1916" s="564"/>
      <c r="M1916" s="563"/>
      <c r="N1916" s="568"/>
      <c r="O1916" s="570"/>
      <c r="P1916" s="671">
        <f t="shared" si="295"/>
        <v>0</v>
      </c>
      <c r="Q1916" s="63">
        <f t="shared" si="296"/>
        <v>0</v>
      </c>
      <c r="R1916" s="62">
        <f t="shared" si="297"/>
        <v>0</v>
      </c>
      <c r="S1916" s="66">
        <f t="shared" si="298"/>
        <v>0</v>
      </c>
      <c r="T1916" s="7">
        <f>($I1916='Team Results'!$L$4)+0</f>
        <v>0</v>
      </c>
      <c r="U1916" s="7">
        <f t="shared" si="299"/>
        <v>0</v>
      </c>
      <c r="V1916" s="7">
        <f t="shared" si="300"/>
        <v>0</v>
      </c>
      <c r="W1916" s="66">
        <f t="shared" si="301"/>
        <v>0</v>
      </c>
    </row>
    <row r="1917" spans="1:23" ht="15">
      <c r="A1917" s="5" t="str">
        <f t="shared" si="302"/>
        <v/>
      </c>
      <c r="B1917" s="5" t="str">
        <f t="shared" si="303"/>
        <v/>
      </c>
      <c r="C1917" s="5">
        <v>47</v>
      </c>
      <c r="D1917" s="764"/>
      <c r="F1917" s="529"/>
      <c r="G1917" s="539">
        <f>IF('Form - Part 1'!$D$58="Yes",1,0)</f>
        <v>0</v>
      </c>
      <c r="H1917" s="527">
        <v>26</v>
      </c>
      <c r="I1917" s="561"/>
      <c r="J1917" s="562"/>
      <c r="K1917" s="563"/>
      <c r="L1917" s="564"/>
      <c r="M1917" s="563"/>
      <c r="N1917" s="565"/>
      <c r="O1917" s="570"/>
      <c r="P1917" s="671">
        <f t="shared" si="295"/>
        <v>0</v>
      </c>
      <c r="Q1917" s="63">
        <f t="shared" si="296"/>
        <v>0</v>
      </c>
      <c r="R1917" s="62">
        <f t="shared" si="297"/>
        <v>0</v>
      </c>
      <c r="S1917" s="66">
        <f t="shared" si="298"/>
        <v>0</v>
      </c>
      <c r="T1917" s="7">
        <f>($I1917='Team Results'!$L$4)+0</f>
        <v>0</v>
      </c>
      <c r="U1917" s="7">
        <f t="shared" si="299"/>
        <v>0</v>
      </c>
      <c r="V1917" s="7">
        <f t="shared" si="300"/>
        <v>0</v>
      </c>
      <c r="W1917" s="66">
        <f t="shared" si="301"/>
        <v>0</v>
      </c>
    </row>
    <row r="1918" spans="1:23" ht="15">
      <c r="A1918" s="5" t="str">
        <f t="shared" si="302"/>
        <v/>
      </c>
      <c r="B1918" s="5" t="str">
        <f t="shared" si="303"/>
        <v/>
      </c>
      <c r="C1918" s="5">
        <v>47</v>
      </c>
      <c r="D1918" s="764"/>
      <c r="F1918" s="529"/>
      <c r="G1918" s="539">
        <f>IF('Form - Part 1'!$D$58="Yes",1,0)</f>
        <v>0</v>
      </c>
      <c r="H1918" s="527">
        <v>27</v>
      </c>
      <c r="I1918" s="561"/>
      <c r="J1918" s="562"/>
      <c r="K1918" s="563"/>
      <c r="L1918" s="564"/>
      <c r="M1918" s="563"/>
      <c r="N1918" s="565"/>
      <c r="O1918" s="570"/>
      <c r="P1918" s="671">
        <f t="shared" si="295"/>
        <v>0</v>
      </c>
      <c r="Q1918" s="63">
        <f t="shared" si="296"/>
        <v>0</v>
      </c>
      <c r="R1918" s="62">
        <f t="shared" si="297"/>
        <v>0</v>
      </c>
      <c r="S1918" s="66">
        <f t="shared" si="298"/>
        <v>0</v>
      </c>
      <c r="T1918" s="7">
        <f>($I1918='Team Results'!$L$4)+0</f>
        <v>0</v>
      </c>
      <c r="U1918" s="7">
        <f t="shared" si="299"/>
        <v>0</v>
      </c>
      <c r="V1918" s="7">
        <f t="shared" si="300"/>
        <v>0</v>
      </c>
      <c r="W1918" s="66">
        <f t="shared" si="301"/>
        <v>0</v>
      </c>
    </row>
    <row r="1919" spans="1:23" ht="15">
      <c r="A1919" s="5" t="str">
        <f t="shared" si="302"/>
        <v/>
      </c>
      <c r="B1919" s="5" t="str">
        <f t="shared" si="303"/>
        <v/>
      </c>
      <c r="C1919" s="5">
        <v>47</v>
      </c>
      <c r="D1919" s="764"/>
      <c r="F1919" s="529"/>
      <c r="G1919" s="539">
        <f>IF('Form - Part 1'!$D$58="Yes",1,0)</f>
        <v>0</v>
      </c>
      <c r="H1919" s="527">
        <v>28</v>
      </c>
      <c r="I1919" s="561"/>
      <c r="J1919" s="562"/>
      <c r="K1919" s="563"/>
      <c r="L1919" s="564"/>
      <c r="M1919" s="563"/>
      <c r="N1919" s="565"/>
      <c r="O1919" s="570"/>
      <c r="P1919" s="671">
        <f t="shared" si="295"/>
        <v>0</v>
      </c>
      <c r="Q1919" s="63">
        <f t="shared" si="296"/>
        <v>0</v>
      </c>
      <c r="R1919" s="62">
        <f t="shared" si="297"/>
        <v>0</v>
      </c>
      <c r="S1919" s="66">
        <f t="shared" si="298"/>
        <v>0</v>
      </c>
      <c r="T1919" s="7">
        <f>($I1919='Team Results'!$L$4)+0</f>
        <v>0</v>
      </c>
      <c r="U1919" s="7">
        <f t="shared" si="299"/>
        <v>0</v>
      </c>
      <c r="V1919" s="7">
        <f t="shared" si="300"/>
        <v>0</v>
      </c>
      <c r="W1919" s="66">
        <f t="shared" si="301"/>
        <v>0</v>
      </c>
    </row>
    <row r="1920" spans="1:23" ht="15">
      <c r="A1920" s="5" t="str">
        <f t="shared" si="302"/>
        <v/>
      </c>
      <c r="B1920" s="5" t="str">
        <f t="shared" si="303"/>
        <v/>
      </c>
      <c r="C1920" s="5">
        <v>47</v>
      </c>
      <c r="D1920" s="764"/>
      <c r="F1920" s="529"/>
      <c r="G1920" s="539">
        <f>IF('Form - Part 1'!$D$58="Yes",1,0)</f>
        <v>0</v>
      </c>
      <c r="H1920" s="527">
        <v>29</v>
      </c>
      <c r="I1920" s="561"/>
      <c r="J1920" s="562"/>
      <c r="K1920" s="563"/>
      <c r="L1920" s="564"/>
      <c r="M1920" s="563"/>
      <c r="N1920" s="565"/>
      <c r="O1920" s="570"/>
      <c r="P1920" s="671">
        <f t="shared" si="295"/>
        <v>0</v>
      </c>
      <c r="Q1920" s="63">
        <f t="shared" si="296"/>
        <v>0</v>
      </c>
      <c r="R1920" s="62">
        <f t="shared" si="297"/>
        <v>0</v>
      </c>
      <c r="S1920" s="66">
        <f t="shared" si="298"/>
        <v>0</v>
      </c>
      <c r="T1920" s="7">
        <f>($I1920='Team Results'!$L$4)+0</f>
        <v>0</v>
      </c>
      <c r="U1920" s="7">
        <f t="shared" si="299"/>
        <v>0</v>
      </c>
      <c r="V1920" s="7">
        <f t="shared" si="300"/>
        <v>0</v>
      </c>
      <c r="W1920" s="66">
        <f t="shared" si="301"/>
        <v>0</v>
      </c>
    </row>
    <row r="1921" spans="1:52" ht="15">
      <c r="A1921" s="5" t="str">
        <f t="shared" si="302"/>
        <v/>
      </c>
      <c r="B1921" s="5" t="str">
        <f t="shared" si="303"/>
        <v/>
      </c>
      <c r="C1921" s="5">
        <v>47</v>
      </c>
      <c r="D1921" s="764"/>
      <c r="F1921" s="529"/>
      <c r="G1921" s="539">
        <f>IF('Form - Part 1'!$D$58="Yes",1,0)</f>
        <v>0</v>
      </c>
      <c r="H1921" s="527">
        <v>30</v>
      </c>
      <c r="I1921" s="561"/>
      <c r="J1921" s="562"/>
      <c r="K1921" s="567"/>
      <c r="L1921" s="564"/>
      <c r="M1921" s="563"/>
      <c r="N1921" s="568"/>
      <c r="O1921" s="570"/>
      <c r="P1921" s="671">
        <f t="shared" si="295"/>
        <v>0</v>
      </c>
      <c r="Q1921" s="63">
        <f t="shared" si="296"/>
        <v>0</v>
      </c>
      <c r="R1921" s="62">
        <f t="shared" si="297"/>
        <v>0</v>
      </c>
      <c r="S1921" s="66">
        <f t="shared" si="298"/>
        <v>0</v>
      </c>
      <c r="T1921" s="7">
        <f>($I1921='Team Results'!$L$4)+0</f>
        <v>0</v>
      </c>
      <c r="U1921" s="7">
        <f t="shared" si="299"/>
        <v>0</v>
      </c>
      <c r="V1921" s="7">
        <f t="shared" si="300"/>
        <v>0</v>
      </c>
      <c r="W1921" s="66">
        <f t="shared" si="301"/>
        <v>0</v>
      </c>
    </row>
    <row r="1922" spans="1:52" ht="15">
      <c r="A1922" s="5" t="str">
        <f t="shared" si="302"/>
        <v/>
      </c>
      <c r="B1922" s="5" t="str">
        <f t="shared" si="303"/>
        <v/>
      </c>
      <c r="C1922" s="5">
        <v>47</v>
      </c>
      <c r="D1922" s="764"/>
      <c r="F1922" s="529"/>
      <c r="G1922" s="539">
        <f>IF('Form - Part 1'!$D$58="Yes",1,0)</f>
        <v>0</v>
      </c>
      <c r="H1922" s="527">
        <v>31</v>
      </c>
      <c r="I1922" s="561"/>
      <c r="J1922" s="562"/>
      <c r="K1922" s="567"/>
      <c r="L1922" s="564"/>
      <c r="M1922" s="563"/>
      <c r="N1922" s="568"/>
      <c r="O1922" s="570"/>
      <c r="P1922" s="671">
        <f t="shared" si="295"/>
        <v>0</v>
      </c>
      <c r="Q1922" s="63">
        <f t="shared" si="296"/>
        <v>0</v>
      </c>
      <c r="R1922" s="62">
        <f t="shared" si="297"/>
        <v>0</v>
      </c>
      <c r="S1922" s="66">
        <f t="shared" si="298"/>
        <v>0</v>
      </c>
      <c r="T1922" s="7">
        <f>($I1922='Team Results'!$L$4)+0</f>
        <v>0</v>
      </c>
      <c r="U1922" s="7">
        <f t="shared" si="299"/>
        <v>0</v>
      </c>
      <c r="V1922" s="7">
        <f t="shared" si="300"/>
        <v>0</v>
      </c>
      <c r="W1922" s="66">
        <f t="shared" si="301"/>
        <v>0</v>
      </c>
    </row>
    <row r="1923" spans="1:52" ht="15">
      <c r="A1923" s="5" t="str">
        <f t="shared" si="302"/>
        <v/>
      </c>
      <c r="B1923" s="5" t="str">
        <f t="shared" si="303"/>
        <v/>
      </c>
      <c r="C1923" s="5">
        <v>47</v>
      </c>
      <c r="D1923" s="764"/>
      <c r="F1923" s="529"/>
      <c r="G1923" s="539">
        <f>IF('Form - Part 1'!$D$58="Yes",1,0)</f>
        <v>0</v>
      </c>
      <c r="H1923" s="527">
        <v>32</v>
      </c>
      <c r="I1923" s="561"/>
      <c r="J1923" s="562"/>
      <c r="K1923" s="567"/>
      <c r="L1923" s="564"/>
      <c r="M1923" s="563"/>
      <c r="N1923" s="568"/>
      <c r="O1923" s="570"/>
      <c r="P1923" s="671">
        <f t="shared" si="295"/>
        <v>0</v>
      </c>
      <c r="Q1923" s="63">
        <f t="shared" si="296"/>
        <v>0</v>
      </c>
      <c r="R1923" s="62">
        <f t="shared" si="297"/>
        <v>0</v>
      </c>
      <c r="S1923" s="66">
        <f t="shared" si="298"/>
        <v>0</v>
      </c>
      <c r="T1923" s="7">
        <f>($I1923='Team Results'!$L$4)+0</f>
        <v>0</v>
      </c>
      <c r="U1923" s="7">
        <f t="shared" si="299"/>
        <v>0</v>
      </c>
      <c r="V1923" s="7">
        <f t="shared" si="300"/>
        <v>0</v>
      </c>
      <c r="W1923" s="66">
        <f t="shared" si="301"/>
        <v>0</v>
      </c>
    </row>
    <row r="1924" spans="1:52" ht="15">
      <c r="A1924" s="5" t="str">
        <f t="shared" si="302"/>
        <v/>
      </c>
      <c r="B1924" s="5" t="str">
        <f t="shared" si="303"/>
        <v/>
      </c>
      <c r="C1924" s="5">
        <v>47</v>
      </c>
      <c r="D1924" s="764"/>
      <c r="F1924" s="529"/>
      <c r="G1924" s="539">
        <f>IF('Form - Part 1'!$D$58="Yes",1,0)</f>
        <v>0</v>
      </c>
      <c r="H1924" s="527">
        <v>33</v>
      </c>
      <c r="I1924" s="561"/>
      <c r="J1924" s="562"/>
      <c r="K1924" s="567"/>
      <c r="L1924" s="564"/>
      <c r="M1924" s="563"/>
      <c r="N1924" s="568"/>
      <c r="O1924" s="570"/>
      <c r="P1924" s="671">
        <f t="shared" si="295"/>
        <v>0</v>
      </c>
      <c r="Q1924" s="63">
        <f t="shared" si="296"/>
        <v>0</v>
      </c>
      <c r="R1924" s="62">
        <f t="shared" si="297"/>
        <v>0</v>
      </c>
      <c r="S1924" s="66">
        <f t="shared" si="298"/>
        <v>0</v>
      </c>
      <c r="T1924" s="7">
        <f>($I1924='Team Results'!$L$4)+0</f>
        <v>0</v>
      </c>
      <c r="U1924" s="7">
        <f t="shared" si="299"/>
        <v>0</v>
      </c>
      <c r="V1924" s="7">
        <f t="shared" si="300"/>
        <v>0</v>
      </c>
      <c r="W1924" s="66">
        <f t="shared" si="301"/>
        <v>0</v>
      </c>
    </row>
    <row r="1925" spans="1:52" ht="15">
      <c r="A1925" s="5" t="str">
        <f t="shared" si="302"/>
        <v/>
      </c>
      <c r="B1925" s="5" t="str">
        <f t="shared" si="303"/>
        <v/>
      </c>
      <c r="C1925" s="5">
        <v>47</v>
      </c>
      <c r="D1925" s="764"/>
      <c r="F1925" s="529"/>
      <c r="G1925" s="539">
        <f>IF('Form - Part 1'!$D$58="Yes",1,0)</f>
        <v>0</v>
      </c>
      <c r="H1925" s="527">
        <v>34</v>
      </c>
      <c r="I1925" s="561"/>
      <c r="J1925" s="562"/>
      <c r="K1925" s="567"/>
      <c r="L1925" s="564"/>
      <c r="M1925" s="563"/>
      <c r="N1925" s="568"/>
      <c r="O1925" s="570"/>
      <c r="P1925" s="671">
        <f t="shared" si="295"/>
        <v>0</v>
      </c>
      <c r="Q1925" s="63">
        <f t="shared" si="296"/>
        <v>0</v>
      </c>
      <c r="R1925" s="62">
        <f t="shared" si="297"/>
        <v>0</v>
      </c>
      <c r="S1925" s="66">
        <f t="shared" si="298"/>
        <v>0</v>
      </c>
      <c r="T1925" s="7">
        <f>($I1925='Team Results'!$L$4)+0</f>
        <v>0</v>
      </c>
      <c r="U1925" s="7">
        <f t="shared" si="299"/>
        <v>0</v>
      </c>
      <c r="V1925" s="7">
        <f t="shared" si="300"/>
        <v>0</v>
      </c>
      <c r="W1925" s="66">
        <f t="shared" si="301"/>
        <v>0</v>
      </c>
    </row>
    <row r="1926" spans="1:52" ht="15">
      <c r="A1926" s="5" t="str">
        <f t="shared" si="302"/>
        <v/>
      </c>
      <c r="B1926" s="5" t="str">
        <f t="shared" si="303"/>
        <v/>
      </c>
      <c r="C1926" s="5">
        <v>47</v>
      </c>
      <c r="D1926" s="764"/>
      <c r="F1926" s="529"/>
      <c r="G1926" s="539">
        <f>IF('Form - Part 1'!$D$58="Yes",1,0)</f>
        <v>0</v>
      </c>
      <c r="H1926" s="527">
        <v>35</v>
      </c>
      <c r="I1926" s="561"/>
      <c r="J1926" s="562"/>
      <c r="K1926" s="567"/>
      <c r="L1926" s="564"/>
      <c r="M1926" s="563"/>
      <c r="N1926" s="568"/>
      <c r="O1926" s="570"/>
      <c r="P1926" s="671">
        <f t="shared" si="295"/>
        <v>0</v>
      </c>
      <c r="Q1926" s="63">
        <f t="shared" si="296"/>
        <v>0</v>
      </c>
      <c r="R1926" s="62">
        <f t="shared" si="297"/>
        <v>0</v>
      </c>
      <c r="S1926" s="66">
        <f t="shared" si="298"/>
        <v>0</v>
      </c>
      <c r="T1926" s="7">
        <f>($I1926='Team Results'!$L$4)+0</f>
        <v>0</v>
      </c>
      <c r="U1926" s="7">
        <f t="shared" si="299"/>
        <v>0</v>
      </c>
      <c r="V1926" s="7">
        <f t="shared" si="300"/>
        <v>0</v>
      </c>
      <c r="W1926" s="66">
        <f t="shared" si="301"/>
        <v>0</v>
      </c>
    </row>
    <row r="1927" spans="1:52" ht="15">
      <c r="A1927" s="5" t="str">
        <f t="shared" si="302"/>
        <v/>
      </c>
      <c r="B1927" s="5" t="str">
        <f t="shared" si="303"/>
        <v/>
      </c>
      <c r="C1927" s="5">
        <v>47</v>
      </c>
      <c r="D1927" s="764"/>
      <c r="F1927" s="529"/>
      <c r="G1927" s="539">
        <f>IF('Form - Part 1'!$D$58="Yes",1,0)</f>
        <v>0</v>
      </c>
      <c r="H1927" s="527">
        <v>36</v>
      </c>
      <c r="I1927" s="561"/>
      <c r="J1927" s="562"/>
      <c r="K1927" s="567"/>
      <c r="L1927" s="564"/>
      <c r="M1927" s="563"/>
      <c r="N1927" s="568"/>
      <c r="O1927" s="570"/>
      <c r="P1927" s="671">
        <f t="shared" ref="P1927:P1990" si="304">COUNTA(J1927:N1927)</f>
        <v>0</v>
      </c>
      <c r="Q1927" s="63">
        <f t="shared" ref="Q1927:Q1990" si="305">COUNTIF(J1927:N1927,"Yes")</f>
        <v>0</v>
      </c>
      <c r="R1927" s="62">
        <f t="shared" ref="R1927:R1990" si="306">IF(Q1927 =5, 1,0)</f>
        <v>0</v>
      </c>
      <c r="S1927" s="66">
        <f t="shared" ref="S1927:S1990" si="307">IF(G1927+P1927&gt;1,1,0)</f>
        <v>0</v>
      </c>
      <c r="T1927" s="7">
        <f>($I1927='Team Results'!$L$4)+0</f>
        <v>0</v>
      </c>
      <c r="U1927" s="7">
        <f t="shared" ref="U1927:U1990" si="308">IF(T1927=1,Q1927,0)</f>
        <v>0</v>
      </c>
      <c r="V1927" s="7">
        <f t="shared" ref="V1927:V1990" si="309">IF(T1927=1,R1927,0)</f>
        <v>0</v>
      </c>
      <c r="W1927" s="66">
        <f t="shared" ref="W1927:W1990" si="310">IF(T1927=1,S1927,0)</f>
        <v>0</v>
      </c>
    </row>
    <row r="1928" spans="1:52" ht="15">
      <c r="A1928" s="5" t="str">
        <f t="shared" si="302"/>
        <v/>
      </c>
      <c r="B1928" s="5" t="str">
        <f t="shared" si="303"/>
        <v/>
      </c>
      <c r="C1928" s="5">
        <v>47</v>
      </c>
      <c r="D1928" s="764"/>
      <c r="F1928" s="529"/>
      <c r="G1928" s="539">
        <f>IF('Form - Part 1'!$D$58="Yes",1,0)</f>
        <v>0</v>
      </c>
      <c r="H1928" s="527">
        <v>37</v>
      </c>
      <c r="I1928" s="561"/>
      <c r="J1928" s="562"/>
      <c r="K1928" s="567"/>
      <c r="L1928" s="564"/>
      <c r="M1928" s="563"/>
      <c r="N1928" s="568"/>
      <c r="O1928" s="570"/>
      <c r="P1928" s="671">
        <f t="shared" si="304"/>
        <v>0</v>
      </c>
      <c r="Q1928" s="63">
        <f t="shared" si="305"/>
        <v>0</v>
      </c>
      <c r="R1928" s="62">
        <f t="shared" si="306"/>
        <v>0</v>
      </c>
      <c r="S1928" s="66">
        <f t="shared" si="307"/>
        <v>0</v>
      </c>
      <c r="T1928" s="7">
        <f>($I1928='Team Results'!$L$4)+0</f>
        <v>0</v>
      </c>
      <c r="U1928" s="7">
        <f t="shared" si="308"/>
        <v>0</v>
      </c>
      <c r="V1928" s="7">
        <f t="shared" si="309"/>
        <v>0</v>
      </c>
      <c r="W1928" s="66">
        <f t="shared" si="310"/>
        <v>0</v>
      </c>
    </row>
    <row r="1929" spans="1:52" ht="15">
      <c r="A1929" s="5" t="str">
        <f t="shared" si="302"/>
        <v/>
      </c>
      <c r="B1929" s="5" t="str">
        <f t="shared" si="303"/>
        <v/>
      </c>
      <c r="C1929" s="5">
        <v>47</v>
      </c>
      <c r="D1929" s="764"/>
      <c r="F1929" s="529"/>
      <c r="G1929" s="539">
        <f>IF('Form - Part 1'!$D$58="Yes",1,0)</f>
        <v>0</v>
      </c>
      <c r="H1929" s="527">
        <v>38</v>
      </c>
      <c r="I1929" s="561"/>
      <c r="J1929" s="562"/>
      <c r="K1929" s="567"/>
      <c r="L1929" s="564"/>
      <c r="M1929" s="563"/>
      <c r="N1929" s="568"/>
      <c r="O1929" s="570"/>
      <c r="P1929" s="671">
        <f t="shared" si="304"/>
        <v>0</v>
      </c>
      <c r="Q1929" s="63">
        <f t="shared" si="305"/>
        <v>0</v>
      </c>
      <c r="R1929" s="62">
        <f t="shared" si="306"/>
        <v>0</v>
      </c>
      <c r="S1929" s="66">
        <f t="shared" si="307"/>
        <v>0</v>
      </c>
      <c r="T1929" s="7">
        <f>($I1929='Team Results'!$L$4)+0</f>
        <v>0</v>
      </c>
      <c r="U1929" s="7">
        <f t="shared" si="308"/>
        <v>0</v>
      </c>
      <c r="V1929" s="7">
        <f t="shared" si="309"/>
        <v>0</v>
      </c>
      <c r="W1929" s="66">
        <f t="shared" si="310"/>
        <v>0</v>
      </c>
    </row>
    <row r="1930" spans="1:52" ht="15">
      <c r="A1930" s="5" t="str">
        <f t="shared" si="302"/>
        <v/>
      </c>
      <c r="B1930" s="5" t="str">
        <f t="shared" si="303"/>
        <v/>
      </c>
      <c r="C1930" s="5">
        <v>47</v>
      </c>
      <c r="D1930" s="764"/>
      <c r="F1930" s="529"/>
      <c r="G1930" s="539">
        <f>IF('Form - Part 1'!$D$58="Yes",1,0)</f>
        <v>0</v>
      </c>
      <c r="H1930" s="527">
        <v>39</v>
      </c>
      <c r="I1930" s="561"/>
      <c r="J1930" s="562"/>
      <c r="K1930" s="563"/>
      <c r="L1930" s="564"/>
      <c r="M1930" s="563"/>
      <c r="N1930" s="565"/>
      <c r="O1930" s="570"/>
      <c r="P1930" s="671">
        <f t="shared" si="304"/>
        <v>0</v>
      </c>
      <c r="Q1930" s="63">
        <f t="shared" si="305"/>
        <v>0</v>
      </c>
      <c r="R1930" s="62">
        <f t="shared" si="306"/>
        <v>0</v>
      </c>
      <c r="S1930" s="66">
        <f t="shared" si="307"/>
        <v>0</v>
      </c>
      <c r="T1930" s="7">
        <f>($I1930='Team Results'!$L$4)+0</f>
        <v>0</v>
      </c>
      <c r="U1930" s="7">
        <f t="shared" si="308"/>
        <v>0</v>
      </c>
      <c r="V1930" s="7">
        <f t="shared" si="309"/>
        <v>0</v>
      </c>
      <c r="W1930" s="66">
        <f t="shared" si="310"/>
        <v>0</v>
      </c>
    </row>
    <row r="1931" spans="1:52" s="5" customFormat="1" ht="15">
      <c r="A1931" s="5" t="str">
        <f t="shared" si="302"/>
        <v/>
      </c>
      <c r="B1931" s="5" t="str">
        <f t="shared" si="303"/>
        <v/>
      </c>
      <c r="C1931" s="5">
        <v>47</v>
      </c>
      <c r="D1931" s="765"/>
      <c r="E1931" s="536"/>
      <c r="F1931" s="529"/>
      <c r="G1931" s="539">
        <f>IF('Form - Part 1'!$D$58="Yes",1,0)</f>
        <v>0</v>
      </c>
      <c r="H1931" s="537">
        <v>40</v>
      </c>
      <c r="I1931" s="579"/>
      <c r="J1931" s="580"/>
      <c r="K1931" s="583"/>
      <c r="L1931" s="582"/>
      <c r="M1931" s="583"/>
      <c r="N1931" s="584"/>
      <c r="O1931" s="585"/>
      <c r="P1931" s="671">
        <f t="shared" si="304"/>
        <v>0</v>
      </c>
      <c r="Q1931" s="63">
        <f t="shared" si="305"/>
        <v>0</v>
      </c>
      <c r="R1931" s="62">
        <f t="shared" si="306"/>
        <v>0</v>
      </c>
      <c r="S1931" s="66">
        <f t="shared" si="307"/>
        <v>0</v>
      </c>
      <c r="T1931" s="7">
        <f>($I1931='Team Results'!$L$4)+0</f>
        <v>0</v>
      </c>
      <c r="U1931" s="7">
        <f t="shared" si="308"/>
        <v>0</v>
      </c>
      <c r="V1931" s="7">
        <f t="shared" si="309"/>
        <v>0</v>
      </c>
      <c r="W1931" s="66">
        <f t="shared" si="310"/>
        <v>0</v>
      </c>
      <c r="X1931" s="62"/>
      <c r="Y1931" s="62"/>
      <c r="Z1931" s="62"/>
      <c r="AA1931" s="62"/>
      <c r="AB1931" s="62"/>
      <c r="AC1931" s="62"/>
      <c r="AD1931" s="62"/>
      <c r="AE1931" s="62"/>
      <c r="AF1931" s="62"/>
      <c r="AG1931" s="62"/>
      <c r="AH1931" s="62"/>
      <c r="AI1931" s="62"/>
      <c r="AJ1931" s="62"/>
      <c r="AK1931" s="62"/>
      <c r="AL1931" s="62"/>
      <c r="AM1931" s="62"/>
      <c r="AN1931" s="62"/>
      <c r="AO1931" s="62"/>
      <c r="AP1931" s="62"/>
      <c r="AQ1931" s="62"/>
      <c r="AR1931" s="62"/>
      <c r="AS1931" s="62"/>
      <c r="AT1931" s="62"/>
      <c r="AU1931" s="62"/>
      <c r="AV1931" s="62"/>
      <c r="AW1931" s="62"/>
      <c r="AX1931" s="62"/>
      <c r="AY1931" s="62"/>
      <c r="AZ1931" s="62"/>
    </row>
    <row r="1932" spans="1:52" s="241" customFormat="1">
      <c r="D1932" s="298"/>
      <c r="E1932" s="299"/>
      <c r="F1932" s="300"/>
      <c r="G1932" s="300"/>
      <c r="I1932" s="242"/>
      <c r="J1932" s="242"/>
      <c r="K1932" s="242"/>
      <c r="L1932" s="242"/>
      <c r="M1932" s="242"/>
      <c r="N1932" s="242"/>
      <c r="O1932" s="243"/>
      <c r="P1932" s="671">
        <f t="shared" si="304"/>
        <v>0</v>
      </c>
      <c r="Q1932" s="63">
        <f t="shared" si="305"/>
        <v>0</v>
      </c>
      <c r="R1932" s="62">
        <f t="shared" si="306"/>
        <v>0</v>
      </c>
      <c r="S1932" s="66">
        <f t="shared" si="307"/>
        <v>0</v>
      </c>
      <c r="T1932" s="7">
        <f>($I1932='Team Results'!$L$4)+0</f>
        <v>0</v>
      </c>
      <c r="U1932" s="7">
        <f t="shared" si="308"/>
        <v>0</v>
      </c>
      <c r="V1932" s="7">
        <f t="shared" si="309"/>
        <v>0</v>
      </c>
      <c r="W1932" s="66">
        <f t="shared" si="310"/>
        <v>0</v>
      </c>
    </row>
    <row r="1933" spans="1:52" ht="15.75" customHeight="1">
      <c r="A1933" s="5" t="str">
        <f>IF(ISERROR(MONTH($E$1933)),"",MONTH($E$1933))</f>
        <v/>
      </c>
      <c r="B1933" s="5" t="str">
        <f>IF(ISERROR(WEEKNUM($E$1933)),"",WEEKNUM($E$1933))</f>
        <v/>
      </c>
      <c r="C1933" s="5">
        <v>48</v>
      </c>
      <c r="D1933" s="763">
        <v>48</v>
      </c>
      <c r="E1933" s="538" t="str">
        <f>IF(ISBLANK('Form - Part 1'!B59),"",'Form - Part 1'!B59)</f>
        <v/>
      </c>
      <c r="F1933" s="539" t="str">
        <f>IF(ISBLANK('Form - Part 1'!C59),"0",'Form - Part 1'!C59)</f>
        <v>0</v>
      </c>
      <c r="G1933" s="539">
        <f>IF('Form - Part 1'!$D$59="Yes",1,0)</f>
        <v>0</v>
      </c>
      <c r="H1933" s="527">
        <v>1</v>
      </c>
      <c r="I1933" s="561"/>
      <c r="J1933" s="562"/>
      <c r="K1933" s="563"/>
      <c r="L1933" s="564"/>
      <c r="M1933" s="563"/>
      <c r="N1933" s="565"/>
      <c r="O1933" s="570"/>
      <c r="P1933" s="671">
        <f t="shared" si="304"/>
        <v>0</v>
      </c>
      <c r="Q1933" s="63">
        <f t="shared" si="305"/>
        <v>0</v>
      </c>
      <c r="R1933" s="62">
        <f t="shared" si="306"/>
        <v>0</v>
      </c>
      <c r="S1933" s="66">
        <f t="shared" si="307"/>
        <v>0</v>
      </c>
      <c r="T1933" s="7">
        <f>($I1933='Team Results'!$L$4)+0</f>
        <v>0</v>
      </c>
      <c r="U1933" s="7">
        <f t="shared" si="308"/>
        <v>0</v>
      </c>
      <c r="V1933" s="7">
        <f t="shared" si="309"/>
        <v>0</v>
      </c>
      <c r="W1933" s="66">
        <f t="shared" si="310"/>
        <v>0</v>
      </c>
    </row>
    <row r="1934" spans="1:52" ht="15" customHeight="1">
      <c r="A1934" s="5" t="str">
        <f t="shared" ref="A1934:A1972" si="311">IF(ISERROR(MONTH($E$1933)),"",MONTH($E$1933))</f>
        <v/>
      </c>
      <c r="B1934" s="5" t="str">
        <f t="shared" ref="B1934:B1972" si="312">IF(ISERROR(WEEKNUM($E$1933)),"",WEEKNUM($E$1933))</f>
        <v/>
      </c>
      <c r="C1934" s="5">
        <v>48</v>
      </c>
      <c r="D1934" s="764"/>
      <c r="F1934" s="529"/>
      <c r="G1934" s="539">
        <f>IF('Form - Part 1'!$D$59="Yes",1,0)</f>
        <v>0</v>
      </c>
      <c r="H1934" s="527">
        <v>2</v>
      </c>
      <c r="I1934" s="561"/>
      <c r="J1934" s="562"/>
      <c r="K1934" s="567"/>
      <c r="L1934" s="564"/>
      <c r="M1934" s="563"/>
      <c r="N1934" s="568"/>
      <c r="O1934" s="570"/>
      <c r="P1934" s="671">
        <f t="shared" si="304"/>
        <v>0</v>
      </c>
      <c r="Q1934" s="63">
        <f t="shared" si="305"/>
        <v>0</v>
      </c>
      <c r="R1934" s="62">
        <f t="shared" si="306"/>
        <v>0</v>
      </c>
      <c r="S1934" s="66">
        <f t="shared" si="307"/>
        <v>0</v>
      </c>
      <c r="T1934" s="7">
        <f>($I1934='Team Results'!$L$4)+0</f>
        <v>0</v>
      </c>
      <c r="U1934" s="7">
        <f t="shared" si="308"/>
        <v>0</v>
      </c>
      <c r="V1934" s="7">
        <f t="shared" si="309"/>
        <v>0</v>
      </c>
      <c r="W1934" s="66">
        <f t="shared" si="310"/>
        <v>0</v>
      </c>
    </row>
    <row r="1935" spans="1:52" ht="15" customHeight="1">
      <c r="A1935" s="5" t="str">
        <f t="shared" si="311"/>
        <v/>
      </c>
      <c r="B1935" s="5" t="str">
        <f t="shared" si="312"/>
        <v/>
      </c>
      <c r="C1935" s="5">
        <v>48</v>
      </c>
      <c r="D1935" s="764"/>
      <c r="F1935" s="529"/>
      <c r="G1935" s="539">
        <f>IF('Form - Part 1'!$D$59="Yes",1,0)</f>
        <v>0</v>
      </c>
      <c r="H1935" s="527">
        <v>3</v>
      </c>
      <c r="I1935" s="561"/>
      <c r="J1935" s="562"/>
      <c r="K1935" s="567"/>
      <c r="L1935" s="564"/>
      <c r="M1935" s="563"/>
      <c r="N1935" s="568"/>
      <c r="O1935" s="570"/>
      <c r="P1935" s="671">
        <f t="shared" si="304"/>
        <v>0</v>
      </c>
      <c r="Q1935" s="63">
        <f t="shared" si="305"/>
        <v>0</v>
      </c>
      <c r="R1935" s="62">
        <f t="shared" si="306"/>
        <v>0</v>
      </c>
      <c r="S1935" s="66">
        <f t="shared" si="307"/>
        <v>0</v>
      </c>
      <c r="T1935" s="7">
        <f>($I1935='Team Results'!$L$4)+0</f>
        <v>0</v>
      </c>
      <c r="U1935" s="7">
        <f t="shared" si="308"/>
        <v>0</v>
      </c>
      <c r="V1935" s="7">
        <f t="shared" si="309"/>
        <v>0</v>
      </c>
      <c r="W1935" s="66">
        <f t="shared" si="310"/>
        <v>0</v>
      </c>
    </row>
    <row r="1936" spans="1:52" ht="15" customHeight="1">
      <c r="A1936" s="5" t="str">
        <f t="shared" si="311"/>
        <v/>
      </c>
      <c r="B1936" s="5" t="str">
        <f t="shared" si="312"/>
        <v/>
      </c>
      <c r="C1936" s="5">
        <v>48</v>
      </c>
      <c r="D1936" s="764"/>
      <c r="F1936" s="529"/>
      <c r="G1936" s="539">
        <f>IF('Form - Part 1'!$D$59="Yes",1,0)</f>
        <v>0</v>
      </c>
      <c r="H1936" s="527">
        <v>4</v>
      </c>
      <c r="I1936" s="561"/>
      <c r="J1936" s="562"/>
      <c r="K1936" s="563"/>
      <c r="L1936" s="564"/>
      <c r="M1936" s="563"/>
      <c r="N1936" s="565"/>
      <c r="O1936" s="570"/>
      <c r="P1936" s="671">
        <f t="shared" si="304"/>
        <v>0</v>
      </c>
      <c r="Q1936" s="63">
        <f t="shared" si="305"/>
        <v>0</v>
      </c>
      <c r="R1936" s="62">
        <f t="shared" si="306"/>
        <v>0</v>
      </c>
      <c r="S1936" s="66">
        <f t="shared" si="307"/>
        <v>0</v>
      </c>
      <c r="T1936" s="7">
        <f>($I1936='Team Results'!$L$4)+0</f>
        <v>0</v>
      </c>
      <c r="U1936" s="7">
        <f t="shared" si="308"/>
        <v>0</v>
      </c>
      <c r="V1936" s="7">
        <f t="shared" si="309"/>
        <v>0</v>
      </c>
      <c r="W1936" s="66">
        <f t="shared" si="310"/>
        <v>0</v>
      </c>
    </row>
    <row r="1937" spans="1:23" ht="15" customHeight="1">
      <c r="A1937" s="5" t="str">
        <f t="shared" si="311"/>
        <v/>
      </c>
      <c r="B1937" s="5" t="str">
        <f t="shared" si="312"/>
        <v/>
      </c>
      <c r="C1937" s="5">
        <v>48</v>
      </c>
      <c r="D1937" s="764"/>
      <c r="F1937" s="529"/>
      <c r="G1937" s="539">
        <f>IF('Form - Part 1'!$D$59="Yes",1,0)</f>
        <v>0</v>
      </c>
      <c r="H1937" s="527">
        <v>5</v>
      </c>
      <c r="I1937" s="561"/>
      <c r="J1937" s="562"/>
      <c r="K1937" s="563"/>
      <c r="L1937" s="564"/>
      <c r="M1937" s="563"/>
      <c r="N1937" s="565"/>
      <c r="O1937" s="570"/>
      <c r="P1937" s="671">
        <f t="shared" si="304"/>
        <v>0</v>
      </c>
      <c r="Q1937" s="63">
        <f t="shared" si="305"/>
        <v>0</v>
      </c>
      <c r="R1937" s="62">
        <f t="shared" si="306"/>
        <v>0</v>
      </c>
      <c r="S1937" s="66">
        <f t="shared" si="307"/>
        <v>0</v>
      </c>
      <c r="T1937" s="7">
        <f>($I1937='Team Results'!$L$4)+0</f>
        <v>0</v>
      </c>
      <c r="U1937" s="7">
        <f t="shared" si="308"/>
        <v>0</v>
      </c>
      <c r="V1937" s="7">
        <f t="shared" si="309"/>
        <v>0</v>
      </c>
      <c r="W1937" s="66">
        <f t="shared" si="310"/>
        <v>0</v>
      </c>
    </row>
    <row r="1938" spans="1:23" ht="15" customHeight="1">
      <c r="A1938" s="5" t="str">
        <f t="shared" si="311"/>
        <v/>
      </c>
      <c r="B1938" s="5" t="str">
        <f t="shared" si="312"/>
        <v/>
      </c>
      <c r="C1938" s="5">
        <v>48</v>
      </c>
      <c r="D1938" s="764"/>
      <c r="F1938" s="529"/>
      <c r="G1938" s="539">
        <f>IF('Form - Part 1'!$D$59="Yes",1,0)</f>
        <v>0</v>
      </c>
      <c r="H1938" s="527">
        <v>6</v>
      </c>
      <c r="I1938" s="561"/>
      <c r="J1938" s="562"/>
      <c r="K1938" s="563"/>
      <c r="L1938" s="564"/>
      <c r="M1938" s="563"/>
      <c r="N1938" s="565"/>
      <c r="O1938" s="570"/>
      <c r="P1938" s="671">
        <f t="shared" si="304"/>
        <v>0</v>
      </c>
      <c r="Q1938" s="63">
        <f t="shared" si="305"/>
        <v>0</v>
      </c>
      <c r="R1938" s="62">
        <f t="shared" si="306"/>
        <v>0</v>
      </c>
      <c r="S1938" s="66">
        <f t="shared" si="307"/>
        <v>0</v>
      </c>
      <c r="T1938" s="7">
        <f>($I1938='Team Results'!$L$4)+0</f>
        <v>0</v>
      </c>
      <c r="U1938" s="7">
        <f t="shared" si="308"/>
        <v>0</v>
      </c>
      <c r="V1938" s="7">
        <f t="shared" si="309"/>
        <v>0</v>
      </c>
      <c r="W1938" s="66">
        <f t="shared" si="310"/>
        <v>0</v>
      </c>
    </row>
    <row r="1939" spans="1:23" ht="15" customHeight="1">
      <c r="A1939" s="5" t="str">
        <f t="shared" si="311"/>
        <v/>
      </c>
      <c r="B1939" s="5" t="str">
        <f t="shared" si="312"/>
        <v/>
      </c>
      <c r="C1939" s="5">
        <v>48</v>
      </c>
      <c r="D1939" s="764"/>
      <c r="F1939" s="529"/>
      <c r="G1939" s="539">
        <f>IF('Form - Part 1'!$D$59="Yes",1,0)</f>
        <v>0</v>
      </c>
      <c r="H1939" s="527">
        <v>7</v>
      </c>
      <c r="I1939" s="561"/>
      <c r="J1939" s="562"/>
      <c r="K1939" s="567"/>
      <c r="L1939" s="564"/>
      <c r="M1939" s="563"/>
      <c r="N1939" s="568"/>
      <c r="O1939" s="570"/>
      <c r="P1939" s="671">
        <f t="shared" si="304"/>
        <v>0</v>
      </c>
      <c r="Q1939" s="63">
        <f t="shared" si="305"/>
        <v>0</v>
      </c>
      <c r="R1939" s="62">
        <f t="shared" si="306"/>
        <v>0</v>
      </c>
      <c r="S1939" s="66">
        <f t="shared" si="307"/>
        <v>0</v>
      </c>
      <c r="T1939" s="7">
        <f>($I1939='Team Results'!$L$4)+0</f>
        <v>0</v>
      </c>
      <c r="U1939" s="7">
        <f t="shared" si="308"/>
        <v>0</v>
      </c>
      <c r="V1939" s="7">
        <f t="shared" si="309"/>
        <v>0</v>
      </c>
      <c r="W1939" s="66">
        <f t="shared" si="310"/>
        <v>0</v>
      </c>
    </row>
    <row r="1940" spans="1:23" ht="15" customHeight="1">
      <c r="A1940" s="5" t="str">
        <f t="shared" si="311"/>
        <v/>
      </c>
      <c r="B1940" s="5" t="str">
        <f t="shared" si="312"/>
        <v/>
      </c>
      <c r="C1940" s="5">
        <v>48</v>
      </c>
      <c r="D1940" s="764"/>
      <c r="F1940" s="529"/>
      <c r="G1940" s="539">
        <f>IF('Form - Part 1'!$D$59="Yes",1,0)</f>
        <v>0</v>
      </c>
      <c r="H1940" s="527">
        <v>8</v>
      </c>
      <c r="I1940" s="561"/>
      <c r="J1940" s="562"/>
      <c r="K1940" s="567"/>
      <c r="L1940" s="564"/>
      <c r="M1940" s="563"/>
      <c r="N1940" s="568"/>
      <c r="O1940" s="570"/>
      <c r="P1940" s="671">
        <f t="shared" si="304"/>
        <v>0</v>
      </c>
      <c r="Q1940" s="63">
        <f t="shared" si="305"/>
        <v>0</v>
      </c>
      <c r="R1940" s="62">
        <f t="shared" si="306"/>
        <v>0</v>
      </c>
      <c r="S1940" s="66">
        <f t="shared" si="307"/>
        <v>0</v>
      </c>
      <c r="T1940" s="7">
        <f>($I1940='Team Results'!$L$4)+0</f>
        <v>0</v>
      </c>
      <c r="U1940" s="7">
        <f t="shared" si="308"/>
        <v>0</v>
      </c>
      <c r="V1940" s="7">
        <f t="shared" si="309"/>
        <v>0</v>
      </c>
      <c r="W1940" s="66">
        <f t="shared" si="310"/>
        <v>0</v>
      </c>
    </row>
    <row r="1941" spans="1:23" ht="15" customHeight="1">
      <c r="A1941" s="5" t="str">
        <f t="shared" si="311"/>
        <v/>
      </c>
      <c r="B1941" s="5" t="str">
        <f t="shared" si="312"/>
        <v/>
      </c>
      <c r="C1941" s="5">
        <v>48</v>
      </c>
      <c r="D1941" s="764"/>
      <c r="F1941" s="529"/>
      <c r="G1941" s="539">
        <f>IF('Form - Part 1'!$D$59="Yes",1,0)</f>
        <v>0</v>
      </c>
      <c r="H1941" s="527">
        <v>9</v>
      </c>
      <c r="I1941" s="561"/>
      <c r="J1941" s="562"/>
      <c r="K1941" s="563"/>
      <c r="L1941" s="564"/>
      <c r="M1941" s="563"/>
      <c r="N1941" s="565"/>
      <c r="O1941" s="570"/>
      <c r="P1941" s="671">
        <f t="shared" si="304"/>
        <v>0</v>
      </c>
      <c r="Q1941" s="63">
        <f t="shared" si="305"/>
        <v>0</v>
      </c>
      <c r="R1941" s="62">
        <f t="shared" si="306"/>
        <v>0</v>
      </c>
      <c r="S1941" s="66">
        <f t="shared" si="307"/>
        <v>0</v>
      </c>
      <c r="T1941" s="7">
        <f>($I1941='Team Results'!$L$4)+0</f>
        <v>0</v>
      </c>
      <c r="U1941" s="7">
        <f t="shared" si="308"/>
        <v>0</v>
      </c>
      <c r="V1941" s="7">
        <f t="shared" si="309"/>
        <v>0</v>
      </c>
      <c r="W1941" s="66">
        <f t="shared" si="310"/>
        <v>0</v>
      </c>
    </row>
    <row r="1942" spans="1:23" ht="15" customHeight="1">
      <c r="A1942" s="5" t="str">
        <f t="shared" si="311"/>
        <v/>
      </c>
      <c r="B1942" s="5" t="str">
        <f t="shared" si="312"/>
        <v/>
      </c>
      <c r="C1942" s="5">
        <v>48</v>
      </c>
      <c r="D1942" s="764"/>
      <c r="F1942" s="529"/>
      <c r="G1942" s="539">
        <f>IF('Form - Part 1'!$D$59="Yes",1,0)</f>
        <v>0</v>
      </c>
      <c r="H1942" s="527">
        <v>10</v>
      </c>
      <c r="I1942" s="561"/>
      <c r="J1942" s="562"/>
      <c r="K1942" s="567"/>
      <c r="L1942" s="564"/>
      <c r="M1942" s="563"/>
      <c r="N1942" s="568"/>
      <c r="O1942" s="570"/>
      <c r="P1942" s="671">
        <f t="shared" si="304"/>
        <v>0</v>
      </c>
      <c r="Q1942" s="63">
        <f t="shared" si="305"/>
        <v>0</v>
      </c>
      <c r="R1942" s="62">
        <f t="shared" si="306"/>
        <v>0</v>
      </c>
      <c r="S1942" s="66">
        <f t="shared" si="307"/>
        <v>0</v>
      </c>
      <c r="T1942" s="7">
        <f>($I1942='Team Results'!$L$4)+0</f>
        <v>0</v>
      </c>
      <c r="U1942" s="7">
        <f t="shared" si="308"/>
        <v>0</v>
      </c>
      <c r="V1942" s="7">
        <f t="shared" si="309"/>
        <v>0</v>
      </c>
      <c r="W1942" s="66">
        <f t="shared" si="310"/>
        <v>0</v>
      </c>
    </row>
    <row r="1943" spans="1:23" ht="15" customHeight="1">
      <c r="A1943" s="5" t="str">
        <f t="shared" si="311"/>
        <v/>
      </c>
      <c r="B1943" s="5" t="str">
        <f t="shared" si="312"/>
        <v/>
      </c>
      <c r="C1943" s="5">
        <v>48</v>
      </c>
      <c r="D1943" s="764"/>
      <c r="F1943" s="529"/>
      <c r="G1943" s="539">
        <f>IF('Form - Part 1'!$D$59="Yes",1,0)</f>
        <v>0</v>
      </c>
      <c r="H1943" s="527">
        <v>11</v>
      </c>
      <c r="I1943" s="561"/>
      <c r="J1943" s="562"/>
      <c r="K1943" s="563"/>
      <c r="L1943" s="564"/>
      <c r="M1943" s="563"/>
      <c r="N1943" s="565"/>
      <c r="O1943" s="570"/>
      <c r="P1943" s="671">
        <f t="shared" si="304"/>
        <v>0</v>
      </c>
      <c r="Q1943" s="63">
        <f t="shared" si="305"/>
        <v>0</v>
      </c>
      <c r="R1943" s="62">
        <f t="shared" si="306"/>
        <v>0</v>
      </c>
      <c r="S1943" s="66">
        <f t="shared" si="307"/>
        <v>0</v>
      </c>
      <c r="T1943" s="7">
        <f>($I1943='Team Results'!$L$4)+0</f>
        <v>0</v>
      </c>
      <c r="U1943" s="7">
        <f t="shared" si="308"/>
        <v>0</v>
      </c>
      <c r="V1943" s="7">
        <f t="shared" si="309"/>
        <v>0</v>
      </c>
      <c r="W1943" s="66">
        <f t="shared" si="310"/>
        <v>0</v>
      </c>
    </row>
    <row r="1944" spans="1:23" ht="15" customHeight="1">
      <c r="A1944" s="5" t="str">
        <f t="shared" si="311"/>
        <v/>
      </c>
      <c r="B1944" s="5" t="str">
        <f t="shared" si="312"/>
        <v/>
      </c>
      <c r="C1944" s="5">
        <v>48</v>
      </c>
      <c r="D1944" s="764"/>
      <c r="F1944" s="529"/>
      <c r="G1944" s="539">
        <f>IF('Form - Part 1'!$D$59="Yes",1,0)</f>
        <v>0</v>
      </c>
      <c r="H1944" s="527">
        <v>12</v>
      </c>
      <c r="I1944" s="561"/>
      <c r="J1944" s="562"/>
      <c r="K1944" s="567"/>
      <c r="L1944" s="564"/>
      <c r="M1944" s="563"/>
      <c r="N1944" s="568"/>
      <c r="O1944" s="570"/>
      <c r="P1944" s="671">
        <f t="shared" si="304"/>
        <v>0</v>
      </c>
      <c r="Q1944" s="63">
        <f t="shared" si="305"/>
        <v>0</v>
      </c>
      <c r="R1944" s="62">
        <f t="shared" si="306"/>
        <v>0</v>
      </c>
      <c r="S1944" s="66">
        <f t="shared" si="307"/>
        <v>0</v>
      </c>
      <c r="T1944" s="7">
        <f>($I1944='Team Results'!$L$4)+0</f>
        <v>0</v>
      </c>
      <c r="U1944" s="7">
        <f t="shared" si="308"/>
        <v>0</v>
      </c>
      <c r="V1944" s="7">
        <f t="shared" si="309"/>
        <v>0</v>
      </c>
      <c r="W1944" s="66">
        <f t="shared" si="310"/>
        <v>0</v>
      </c>
    </row>
    <row r="1945" spans="1:23" ht="15" customHeight="1">
      <c r="A1945" s="5" t="str">
        <f t="shared" si="311"/>
        <v/>
      </c>
      <c r="B1945" s="5" t="str">
        <f t="shared" si="312"/>
        <v/>
      </c>
      <c r="C1945" s="5">
        <v>48</v>
      </c>
      <c r="D1945" s="764"/>
      <c r="F1945" s="529"/>
      <c r="G1945" s="539">
        <f>IF('Form - Part 1'!$D$59="Yes",1,0)</f>
        <v>0</v>
      </c>
      <c r="H1945" s="527">
        <v>13</v>
      </c>
      <c r="I1945" s="561"/>
      <c r="J1945" s="562"/>
      <c r="K1945" s="567"/>
      <c r="L1945" s="564"/>
      <c r="M1945" s="563"/>
      <c r="N1945" s="568"/>
      <c r="O1945" s="570"/>
      <c r="P1945" s="671">
        <f t="shared" si="304"/>
        <v>0</v>
      </c>
      <c r="Q1945" s="63">
        <f t="shared" si="305"/>
        <v>0</v>
      </c>
      <c r="R1945" s="62">
        <f t="shared" si="306"/>
        <v>0</v>
      </c>
      <c r="S1945" s="66">
        <f t="shared" si="307"/>
        <v>0</v>
      </c>
      <c r="T1945" s="7">
        <f>($I1945='Team Results'!$L$4)+0</f>
        <v>0</v>
      </c>
      <c r="U1945" s="7">
        <f t="shared" si="308"/>
        <v>0</v>
      </c>
      <c r="V1945" s="7">
        <f t="shared" si="309"/>
        <v>0</v>
      </c>
      <c r="W1945" s="66">
        <f t="shared" si="310"/>
        <v>0</v>
      </c>
    </row>
    <row r="1946" spans="1:23" ht="15" customHeight="1">
      <c r="A1946" s="5" t="str">
        <f t="shared" si="311"/>
        <v/>
      </c>
      <c r="B1946" s="5" t="str">
        <f t="shared" si="312"/>
        <v/>
      </c>
      <c r="C1946" s="5">
        <v>48</v>
      </c>
      <c r="D1946" s="764"/>
      <c r="F1946" s="529"/>
      <c r="G1946" s="539">
        <f>IF('Form - Part 1'!$D$59="Yes",1,0)</f>
        <v>0</v>
      </c>
      <c r="H1946" s="527">
        <v>14</v>
      </c>
      <c r="I1946" s="561"/>
      <c r="J1946" s="562"/>
      <c r="K1946" s="563"/>
      <c r="L1946" s="564"/>
      <c r="M1946" s="563"/>
      <c r="N1946" s="565"/>
      <c r="O1946" s="570"/>
      <c r="P1946" s="671">
        <f t="shared" si="304"/>
        <v>0</v>
      </c>
      <c r="Q1946" s="63">
        <f t="shared" si="305"/>
        <v>0</v>
      </c>
      <c r="R1946" s="62">
        <f t="shared" si="306"/>
        <v>0</v>
      </c>
      <c r="S1946" s="66">
        <f t="shared" si="307"/>
        <v>0</v>
      </c>
      <c r="T1946" s="7">
        <f>($I1946='Team Results'!$L$4)+0</f>
        <v>0</v>
      </c>
      <c r="U1946" s="7">
        <f t="shared" si="308"/>
        <v>0</v>
      </c>
      <c r="V1946" s="7">
        <f t="shared" si="309"/>
        <v>0</v>
      </c>
      <c r="W1946" s="66">
        <f t="shared" si="310"/>
        <v>0</v>
      </c>
    </row>
    <row r="1947" spans="1:23" ht="15" customHeight="1">
      <c r="A1947" s="5" t="str">
        <f t="shared" si="311"/>
        <v/>
      </c>
      <c r="B1947" s="5" t="str">
        <f t="shared" si="312"/>
        <v/>
      </c>
      <c r="C1947" s="5">
        <v>48</v>
      </c>
      <c r="D1947" s="764"/>
      <c r="F1947" s="529"/>
      <c r="G1947" s="539">
        <f>IF('Form - Part 1'!$D$59="Yes",1,0)</f>
        <v>0</v>
      </c>
      <c r="H1947" s="527">
        <v>15</v>
      </c>
      <c r="I1947" s="561"/>
      <c r="J1947" s="562"/>
      <c r="K1947" s="563"/>
      <c r="L1947" s="564"/>
      <c r="M1947" s="563"/>
      <c r="N1947" s="565"/>
      <c r="O1947" s="570"/>
      <c r="P1947" s="671">
        <f t="shared" si="304"/>
        <v>0</v>
      </c>
      <c r="Q1947" s="63">
        <f t="shared" si="305"/>
        <v>0</v>
      </c>
      <c r="R1947" s="62">
        <f t="shared" si="306"/>
        <v>0</v>
      </c>
      <c r="S1947" s="66">
        <f t="shared" si="307"/>
        <v>0</v>
      </c>
      <c r="T1947" s="7">
        <f>($I1947='Team Results'!$L$4)+0</f>
        <v>0</v>
      </c>
      <c r="U1947" s="7">
        <f t="shared" si="308"/>
        <v>0</v>
      </c>
      <c r="V1947" s="7">
        <f t="shared" si="309"/>
        <v>0</v>
      </c>
      <c r="W1947" s="66">
        <f t="shared" si="310"/>
        <v>0</v>
      </c>
    </row>
    <row r="1948" spans="1:23" ht="15" customHeight="1">
      <c r="A1948" s="5" t="str">
        <f t="shared" si="311"/>
        <v/>
      </c>
      <c r="B1948" s="5" t="str">
        <f t="shared" si="312"/>
        <v/>
      </c>
      <c r="C1948" s="5">
        <v>48</v>
      </c>
      <c r="D1948" s="764"/>
      <c r="F1948" s="529"/>
      <c r="G1948" s="539">
        <f>IF('Form - Part 1'!$D$59="Yes",1,0)</f>
        <v>0</v>
      </c>
      <c r="H1948" s="527">
        <v>16</v>
      </c>
      <c r="I1948" s="561"/>
      <c r="J1948" s="562"/>
      <c r="K1948" s="563"/>
      <c r="L1948" s="564"/>
      <c r="M1948" s="563"/>
      <c r="N1948" s="565"/>
      <c r="O1948" s="570"/>
      <c r="P1948" s="671">
        <f t="shared" si="304"/>
        <v>0</v>
      </c>
      <c r="Q1948" s="63">
        <f t="shared" si="305"/>
        <v>0</v>
      </c>
      <c r="R1948" s="62">
        <f t="shared" si="306"/>
        <v>0</v>
      </c>
      <c r="S1948" s="66">
        <f t="shared" si="307"/>
        <v>0</v>
      </c>
      <c r="T1948" s="7">
        <f>($I1948='Team Results'!$L$4)+0</f>
        <v>0</v>
      </c>
      <c r="U1948" s="7">
        <f t="shared" si="308"/>
        <v>0</v>
      </c>
      <c r="V1948" s="7">
        <f t="shared" si="309"/>
        <v>0</v>
      </c>
      <c r="W1948" s="66">
        <f t="shared" si="310"/>
        <v>0</v>
      </c>
    </row>
    <row r="1949" spans="1:23" ht="15" customHeight="1">
      <c r="A1949" s="5" t="str">
        <f t="shared" si="311"/>
        <v/>
      </c>
      <c r="B1949" s="5" t="str">
        <f t="shared" si="312"/>
        <v/>
      </c>
      <c r="C1949" s="5">
        <v>48</v>
      </c>
      <c r="D1949" s="764"/>
      <c r="F1949" s="529"/>
      <c r="G1949" s="539">
        <f>IF('Form - Part 1'!$D$59="Yes",1,0)</f>
        <v>0</v>
      </c>
      <c r="H1949" s="527">
        <v>17</v>
      </c>
      <c r="I1949" s="561"/>
      <c r="J1949" s="562"/>
      <c r="K1949" s="567"/>
      <c r="L1949" s="564"/>
      <c r="M1949" s="563"/>
      <c r="N1949" s="568"/>
      <c r="O1949" s="570"/>
      <c r="P1949" s="671">
        <f t="shared" si="304"/>
        <v>0</v>
      </c>
      <c r="Q1949" s="63">
        <f t="shared" si="305"/>
        <v>0</v>
      </c>
      <c r="R1949" s="62">
        <f t="shared" si="306"/>
        <v>0</v>
      </c>
      <c r="S1949" s="66">
        <f t="shared" si="307"/>
        <v>0</v>
      </c>
      <c r="T1949" s="7">
        <f>($I1949='Team Results'!$L$4)+0</f>
        <v>0</v>
      </c>
      <c r="U1949" s="7">
        <f t="shared" si="308"/>
        <v>0</v>
      </c>
      <c r="V1949" s="7">
        <f t="shared" si="309"/>
        <v>0</v>
      </c>
      <c r="W1949" s="66">
        <f t="shared" si="310"/>
        <v>0</v>
      </c>
    </row>
    <row r="1950" spans="1:23" ht="15" customHeight="1">
      <c r="A1950" s="5" t="str">
        <f t="shared" si="311"/>
        <v/>
      </c>
      <c r="B1950" s="5" t="str">
        <f t="shared" si="312"/>
        <v/>
      </c>
      <c r="C1950" s="5">
        <v>48</v>
      </c>
      <c r="D1950" s="764"/>
      <c r="F1950" s="529"/>
      <c r="G1950" s="539">
        <f>IF('Form - Part 1'!$D$59="Yes",1,0)</f>
        <v>0</v>
      </c>
      <c r="H1950" s="527">
        <v>18</v>
      </c>
      <c r="I1950" s="561"/>
      <c r="J1950" s="562"/>
      <c r="K1950" s="567"/>
      <c r="L1950" s="564"/>
      <c r="M1950" s="563"/>
      <c r="N1950" s="568"/>
      <c r="O1950" s="570"/>
      <c r="P1950" s="671">
        <f t="shared" si="304"/>
        <v>0</v>
      </c>
      <c r="Q1950" s="63">
        <f t="shared" si="305"/>
        <v>0</v>
      </c>
      <c r="R1950" s="62">
        <f t="shared" si="306"/>
        <v>0</v>
      </c>
      <c r="S1950" s="66">
        <f t="shared" si="307"/>
        <v>0</v>
      </c>
      <c r="T1950" s="7">
        <f>($I1950='Team Results'!$L$4)+0</f>
        <v>0</v>
      </c>
      <c r="U1950" s="7">
        <f t="shared" si="308"/>
        <v>0</v>
      </c>
      <c r="V1950" s="7">
        <f t="shared" si="309"/>
        <v>0</v>
      </c>
      <c r="W1950" s="66">
        <f t="shared" si="310"/>
        <v>0</v>
      </c>
    </row>
    <row r="1951" spans="1:23" ht="15" customHeight="1">
      <c r="A1951" s="5" t="str">
        <f t="shared" si="311"/>
        <v/>
      </c>
      <c r="B1951" s="5" t="str">
        <f t="shared" si="312"/>
        <v/>
      </c>
      <c r="C1951" s="5">
        <v>48</v>
      </c>
      <c r="D1951" s="764"/>
      <c r="F1951" s="529"/>
      <c r="G1951" s="539">
        <f>IF('Form - Part 1'!$D$59="Yes",1,0)</f>
        <v>0</v>
      </c>
      <c r="H1951" s="527">
        <v>19</v>
      </c>
      <c r="I1951" s="561"/>
      <c r="J1951" s="562"/>
      <c r="K1951" s="567"/>
      <c r="L1951" s="564"/>
      <c r="M1951" s="563"/>
      <c r="N1951" s="568"/>
      <c r="O1951" s="570"/>
      <c r="P1951" s="671">
        <f t="shared" si="304"/>
        <v>0</v>
      </c>
      <c r="Q1951" s="63">
        <f t="shared" si="305"/>
        <v>0</v>
      </c>
      <c r="R1951" s="62">
        <f t="shared" si="306"/>
        <v>0</v>
      </c>
      <c r="S1951" s="66">
        <f t="shared" si="307"/>
        <v>0</v>
      </c>
      <c r="T1951" s="7">
        <f>($I1951='Team Results'!$L$4)+0</f>
        <v>0</v>
      </c>
      <c r="U1951" s="7">
        <f t="shared" si="308"/>
        <v>0</v>
      </c>
      <c r="V1951" s="7">
        <f t="shared" si="309"/>
        <v>0</v>
      </c>
      <c r="W1951" s="66">
        <f t="shared" si="310"/>
        <v>0</v>
      </c>
    </row>
    <row r="1952" spans="1:23" ht="15" customHeight="1">
      <c r="A1952" s="5" t="str">
        <f t="shared" si="311"/>
        <v/>
      </c>
      <c r="B1952" s="5" t="str">
        <f t="shared" si="312"/>
        <v/>
      </c>
      <c r="C1952" s="5">
        <v>48</v>
      </c>
      <c r="D1952" s="764"/>
      <c r="F1952" s="529"/>
      <c r="G1952" s="539">
        <f>IF('Form - Part 1'!$D$59="Yes",1,0)</f>
        <v>0</v>
      </c>
      <c r="H1952" s="527">
        <v>20</v>
      </c>
      <c r="I1952" s="561"/>
      <c r="J1952" s="562"/>
      <c r="K1952" s="567"/>
      <c r="L1952" s="564"/>
      <c r="M1952" s="563"/>
      <c r="N1952" s="568"/>
      <c r="O1952" s="570"/>
      <c r="P1952" s="671">
        <f t="shared" si="304"/>
        <v>0</v>
      </c>
      <c r="Q1952" s="63">
        <f t="shared" si="305"/>
        <v>0</v>
      </c>
      <c r="R1952" s="62">
        <f t="shared" si="306"/>
        <v>0</v>
      </c>
      <c r="S1952" s="66">
        <f t="shared" si="307"/>
        <v>0</v>
      </c>
      <c r="T1952" s="7">
        <f>($I1952='Team Results'!$L$4)+0</f>
        <v>0</v>
      </c>
      <c r="U1952" s="7">
        <f t="shared" si="308"/>
        <v>0</v>
      </c>
      <c r="V1952" s="7">
        <f t="shared" si="309"/>
        <v>0</v>
      </c>
      <c r="W1952" s="66">
        <f t="shared" si="310"/>
        <v>0</v>
      </c>
    </row>
    <row r="1953" spans="1:23" ht="15" customHeight="1">
      <c r="A1953" s="5" t="str">
        <f t="shared" si="311"/>
        <v/>
      </c>
      <c r="B1953" s="5" t="str">
        <f t="shared" si="312"/>
        <v/>
      </c>
      <c r="C1953" s="5">
        <v>48</v>
      </c>
      <c r="D1953" s="764"/>
      <c r="F1953" s="529"/>
      <c r="G1953" s="539">
        <f>IF('Form - Part 1'!$D$59="Yes",1,0)</f>
        <v>0</v>
      </c>
      <c r="H1953" s="527">
        <v>21</v>
      </c>
      <c r="I1953" s="561"/>
      <c r="J1953" s="562"/>
      <c r="K1953" s="567"/>
      <c r="L1953" s="564"/>
      <c r="M1953" s="563"/>
      <c r="N1953" s="568"/>
      <c r="O1953" s="570"/>
      <c r="P1953" s="671">
        <f t="shared" si="304"/>
        <v>0</v>
      </c>
      <c r="Q1953" s="63">
        <f t="shared" si="305"/>
        <v>0</v>
      </c>
      <c r="R1953" s="62">
        <f t="shared" si="306"/>
        <v>0</v>
      </c>
      <c r="S1953" s="66">
        <f t="shared" si="307"/>
        <v>0</v>
      </c>
      <c r="T1953" s="7">
        <f>($I1953='Team Results'!$L$4)+0</f>
        <v>0</v>
      </c>
      <c r="U1953" s="7">
        <f t="shared" si="308"/>
        <v>0</v>
      </c>
      <c r="V1953" s="7">
        <f t="shared" si="309"/>
        <v>0</v>
      </c>
      <c r="W1953" s="66">
        <f t="shared" si="310"/>
        <v>0</v>
      </c>
    </row>
    <row r="1954" spans="1:23" ht="15" customHeight="1">
      <c r="A1954" s="5" t="str">
        <f t="shared" si="311"/>
        <v/>
      </c>
      <c r="B1954" s="5" t="str">
        <f t="shared" si="312"/>
        <v/>
      </c>
      <c r="C1954" s="5">
        <v>48</v>
      </c>
      <c r="D1954" s="764"/>
      <c r="F1954" s="529"/>
      <c r="G1954" s="539">
        <f>IF('Form - Part 1'!$D$59="Yes",1,0)</f>
        <v>0</v>
      </c>
      <c r="H1954" s="527">
        <v>22</v>
      </c>
      <c r="I1954" s="561"/>
      <c r="J1954" s="562"/>
      <c r="K1954" s="567"/>
      <c r="L1954" s="564"/>
      <c r="M1954" s="563"/>
      <c r="N1954" s="568"/>
      <c r="O1954" s="570"/>
      <c r="P1954" s="671">
        <f t="shared" si="304"/>
        <v>0</v>
      </c>
      <c r="Q1954" s="63">
        <f t="shared" si="305"/>
        <v>0</v>
      </c>
      <c r="R1954" s="62">
        <f t="shared" si="306"/>
        <v>0</v>
      </c>
      <c r="S1954" s="66">
        <f t="shared" si="307"/>
        <v>0</v>
      </c>
      <c r="T1954" s="7">
        <f>($I1954='Team Results'!$L$4)+0</f>
        <v>0</v>
      </c>
      <c r="U1954" s="7">
        <f t="shared" si="308"/>
        <v>0</v>
      </c>
      <c r="V1954" s="7">
        <f t="shared" si="309"/>
        <v>0</v>
      </c>
      <c r="W1954" s="66">
        <f t="shared" si="310"/>
        <v>0</v>
      </c>
    </row>
    <row r="1955" spans="1:23" ht="15" customHeight="1">
      <c r="A1955" s="5" t="str">
        <f t="shared" si="311"/>
        <v/>
      </c>
      <c r="B1955" s="5" t="str">
        <f t="shared" si="312"/>
        <v/>
      </c>
      <c r="C1955" s="5">
        <v>48</v>
      </c>
      <c r="D1955" s="764"/>
      <c r="F1955" s="529"/>
      <c r="G1955" s="539">
        <f>IF('Form - Part 1'!$D$59="Yes",1,0)</f>
        <v>0</v>
      </c>
      <c r="H1955" s="527">
        <v>23</v>
      </c>
      <c r="I1955" s="561"/>
      <c r="J1955" s="562"/>
      <c r="K1955" s="567"/>
      <c r="L1955" s="564"/>
      <c r="M1955" s="563"/>
      <c r="N1955" s="568"/>
      <c r="O1955" s="570"/>
      <c r="P1955" s="671">
        <f t="shared" si="304"/>
        <v>0</v>
      </c>
      <c r="Q1955" s="63">
        <f t="shared" si="305"/>
        <v>0</v>
      </c>
      <c r="R1955" s="62">
        <f t="shared" si="306"/>
        <v>0</v>
      </c>
      <c r="S1955" s="66">
        <f t="shared" si="307"/>
        <v>0</v>
      </c>
      <c r="T1955" s="7">
        <f>($I1955='Team Results'!$L$4)+0</f>
        <v>0</v>
      </c>
      <c r="U1955" s="7">
        <f t="shared" si="308"/>
        <v>0</v>
      </c>
      <c r="V1955" s="7">
        <f t="shared" si="309"/>
        <v>0</v>
      </c>
      <c r="W1955" s="66">
        <f t="shared" si="310"/>
        <v>0</v>
      </c>
    </row>
    <row r="1956" spans="1:23" ht="15" customHeight="1">
      <c r="A1956" s="5" t="str">
        <f t="shared" si="311"/>
        <v/>
      </c>
      <c r="B1956" s="5" t="str">
        <f t="shared" si="312"/>
        <v/>
      </c>
      <c r="C1956" s="5">
        <v>48</v>
      </c>
      <c r="D1956" s="764"/>
      <c r="F1956" s="529"/>
      <c r="G1956" s="539">
        <f>IF('Form - Part 1'!$D$59="Yes",1,0)</f>
        <v>0</v>
      </c>
      <c r="H1956" s="527">
        <v>24</v>
      </c>
      <c r="I1956" s="561"/>
      <c r="J1956" s="562"/>
      <c r="K1956" s="567"/>
      <c r="L1956" s="564"/>
      <c r="M1956" s="563"/>
      <c r="N1956" s="568"/>
      <c r="O1956" s="570"/>
      <c r="P1956" s="671">
        <f t="shared" si="304"/>
        <v>0</v>
      </c>
      <c r="Q1956" s="63">
        <f t="shared" si="305"/>
        <v>0</v>
      </c>
      <c r="R1956" s="62">
        <f t="shared" si="306"/>
        <v>0</v>
      </c>
      <c r="S1956" s="66">
        <f t="shared" si="307"/>
        <v>0</v>
      </c>
      <c r="T1956" s="7">
        <f>($I1956='Team Results'!$L$4)+0</f>
        <v>0</v>
      </c>
      <c r="U1956" s="7">
        <f t="shared" si="308"/>
        <v>0</v>
      </c>
      <c r="V1956" s="7">
        <f t="shared" si="309"/>
        <v>0</v>
      </c>
      <c r="W1956" s="66">
        <f t="shared" si="310"/>
        <v>0</v>
      </c>
    </row>
    <row r="1957" spans="1:23" ht="15" customHeight="1">
      <c r="A1957" s="5" t="str">
        <f t="shared" si="311"/>
        <v/>
      </c>
      <c r="B1957" s="5" t="str">
        <f t="shared" si="312"/>
        <v/>
      </c>
      <c r="C1957" s="5">
        <v>48</v>
      </c>
      <c r="D1957" s="764"/>
      <c r="F1957" s="529"/>
      <c r="G1957" s="539">
        <f>IF('Form - Part 1'!$D$59="Yes",1,0)</f>
        <v>0</v>
      </c>
      <c r="H1957" s="527">
        <v>25</v>
      </c>
      <c r="I1957" s="561"/>
      <c r="J1957" s="562"/>
      <c r="K1957" s="567"/>
      <c r="L1957" s="564"/>
      <c r="M1957" s="563"/>
      <c r="N1957" s="568"/>
      <c r="O1957" s="570"/>
      <c r="P1957" s="671">
        <f t="shared" si="304"/>
        <v>0</v>
      </c>
      <c r="Q1957" s="63">
        <f t="shared" si="305"/>
        <v>0</v>
      </c>
      <c r="R1957" s="62">
        <f t="shared" si="306"/>
        <v>0</v>
      </c>
      <c r="S1957" s="66">
        <f t="shared" si="307"/>
        <v>0</v>
      </c>
      <c r="T1957" s="7">
        <f>($I1957='Team Results'!$L$4)+0</f>
        <v>0</v>
      </c>
      <c r="U1957" s="7">
        <f t="shared" si="308"/>
        <v>0</v>
      </c>
      <c r="V1957" s="7">
        <f t="shared" si="309"/>
        <v>0</v>
      </c>
      <c r="W1957" s="66">
        <f t="shared" si="310"/>
        <v>0</v>
      </c>
    </row>
    <row r="1958" spans="1:23" ht="15" customHeight="1">
      <c r="A1958" s="5" t="str">
        <f t="shared" si="311"/>
        <v/>
      </c>
      <c r="B1958" s="5" t="str">
        <f t="shared" si="312"/>
        <v/>
      </c>
      <c r="C1958" s="5">
        <v>48</v>
      </c>
      <c r="D1958" s="764"/>
      <c r="F1958" s="529"/>
      <c r="G1958" s="539">
        <f>IF('Form - Part 1'!$D$59="Yes",1,0)</f>
        <v>0</v>
      </c>
      <c r="H1958" s="527">
        <v>26</v>
      </c>
      <c r="I1958" s="561"/>
      <c r="J1958" s="562"/>
      <c r="K1958" s="563"/>
      <c r="L1958" s="564"/>
      <c r="M1958" s="563"/>
      <c r="N1958" s="565"/>
      <c r="O1958" s="570"/>
      <c r="P1958" s="671">
        <f t="shared" si="304"/>
        <v>0</v>
      </c>
      <c r="Q1958" s="63">
        <f t="shared" si="305"/>
        <v>0</v>
      </c>
      <c r="R1958" s="62">
        <f t="shared" si="306"/>
        <v>0</v>
      </c>
      <c r="S1958" s="66">
        <f t="shared" si="307"/>
        <v>0</v>
      </c>
      <c r="T1958" s="7">
        <f>($I1958='Team Results'!$L$4)+0</f>
        <v>0</v>
      </c>
      <c r="U1958" s="7">
        <f t="shared" si="308"/>
        <v>0</v>
      </c>
      <c r="V1958" s="7">
        <f t="shared" si="309"/>
        <v>0</v>
      </c>
      <c r="W1958" s="66">
        <f t="shared" si="310"/>
        <v>0</v>
      </c>
    </row>
    <row r="1959" spans="1:23" ht="15" customHeight="1">
      <c r="A1959" s="5" t="str">
        <f t="shared" si="311"/>
        <v/>
      </c>
      <c r="B1959" s="5" t="str">
        <f t="shared" si="312"/>
        <v/>
      </c>
      <c r="C1959" s="5">
        <v>48</v>
      </c>
      <c r="D1959" s="764"/>
      <c r="F1959" s="529"/>
      <c r="G1959" s="539">
        <f>IF('Form - Part 1'!$D$59="Yes",1,0)</f>
        <v>0</v>
      </c>
      <c r="H1959" s="527">
        <v>27</v>
      </c>
      <c r="I1959" s="561"/>
      <c r="J1959" s="562"/>
      <c r="K1959" s="563"/>
      <c r="L1959" s="564"/>
      <c r="M1959" s="563"/>
      <c r="N1959" s="565"/>
      <c r="O1959" s="570"/>
      <c r="P1959" s="671">
        <f t="shared" si="304"/>
        <v>0</v>
      </c>
      <c r="Q1959" s="63">
        <f t="shared" si="305"/>
        <v>0</v>
      </c>
      <c r="R1959" s="62">
        <f t="shared" si="306"/>
        <v>0</v>
      </c>
      <c r="S1959" s="66">
        <f t="shared" si="307"/>
        <v>0</v>
      </c>
      <c r="T1959" s="7">
        <f>($I1959='Team Results'!$L$4)+0</f>
        <v>0</v>
      </c>
      <c r="U1959" s="7">
        <f t="shared" si="308"/>
        <v>0</v>
      </c>
      <c r="V1959" s="7">
        <f t="shared" si="309"/>
        <v>0</v>
      </c>
      <c r="W1959" s="66">
        <f t="shared" si="310"/>
        <v>0</v>
      </c>
    </row>
    <row r="1960" spans="1:23" ht="15" customHeight="1">
      <c r="A1960" s="5" t="str">
        <f t="shared" si="311"/>
        <v/>
      </c>
      <c r="B1960" s="5" t="str">
        <f t="shared" si="312"/>
        <v/>
      </c>
      <c r="C1960" s="5">
        <v>48</v>
      </c>
      <c r="D1960" s="764"/>
      <c r="F1960" s="529"/>
      <c r="G1960" s="539">
        <f>IF('Form - Part 1'!$D$59="Yes",1,0)</f>
        <v>0</v>
      </c>
      <c r="H1960" s="527">
        <v>28</v>
      </c>
      <c r="I1960" s="561"/>
      <c r="J1960" s="562"/>
      <c r="K1960" s="563"/>
      <c r="L1960" s="564"/>
      <c r="M1960" s="563"/>
      <c r="N1960" s="565"/>
      <c r="O1960" s="570"/>
      <c r="P1960" s="671">
        <f t="shared" si="304"/>
        <v>0</v>
      </c>
      <c r="Q1960" s="63">
        <f t="shared" si="305"/>
        <v>0</v>
      </c>
      <c r="R1960" s="62">
        <f t="shared" si="306"/>
        <v>0</v>
      </c>
      <c r="S1960" s="66">
        <f t="shared" si="307"/>
        <v>0</v>
      </c>
      <c r="T1960" s="7">
        <f>($I1960='Team Results'!$L$4)+0</f>
        <v>0</v>
      </c>
      <c r="U1960" s="7">
        <f t="shared" si="308"/>
        <v>0</v>
      </c>
      <c r="V1960" s="7">
        <f t="shared" si="309"/>
        <v>0</v>
      </c>
      <c r="W1960" s="66">
        <f t="shared" si="310"/>
        <v>0</v>
      </c>
    </row>
    <row r="1961" spans="1:23" ht="15" customHeight="1">
      <c r="A1961" s="5" t="str">
        <f t="shared" si="311"/>
        <v/>
      </c>
      <c r="B1961" s="5" t="str">
        <f t="shared" si="312"/>
        <v/>
      </c>
      <c r="C1961" s="5">
        <v>48</v>
      </c>
      <c r="D1961" s="764"/>
      <c r="F1961" s="529"/>
      <c r="G1961" s="539">
        <f>IF('Form - Part 1'!$D$59="Yes",1,0)</f>
        <v>0</v>
      </c>
      <c r="H1961" s="527">
        <v>29</v>
      </c>
      <c r="I1961" s="561"/>
      <c r="J1961" s="562"/>
      <c r="K1961" s="563"/>
      <c r="L1961" s="564"/>
      <c r="M1961" s="563"/>
      <c r="N1961" s="565"/>
      <c r="O1961" s="570"/>
      <c r="P1961" s="671">
        <f t="shared" si="304"/>
        <v>0</v>
      </c>
      <c r="Q1961" s="63">
        <f t="shared" si="305"/>
        <v>0</v>
      </c>
      <c r="R1961" s="62">
        <f t="shared" si="306"/>
        <v>0</v>
      </c>
      <c r="S1961" s="66">
        <f t="shared" si="307"/>
        <v>0</v>
      </c>
      <c r="T1961" s="7">
        <f>($I1961='Team Results'!$L$4)+0</f>
        <v>0</v>
      </c>
      <c r="U1961" s="7">
        <f t="shared" si="308"/>
        <v>0</v>
      </c>
      <c r="V1961" s="7">
        <f t="shared" si="309"/>
        <v>0</v>
      </c>
      <c r="W1961" s="66">
        <f t="shared" si="310"/>
        <v>0</v>
      </c>
    </row>
    <row r="1962" spans="1:23" ht="15" customHeight="1">
      <c r="A1962" s="5" t="str">
        <f t="shared" si="311"/>
        <v/>
      </c>
      <c r="B1962" s="5" t="str">
        <f t="shared" si="312"/>
        <v/>
      </c>
      <c r="C1962" s="5">
        <v>48</v>
      </c>
      <c r="D1962" s="764"/>
      <c r="F1962" s="529"/>
      <c r="G1962" s="539">
        <f>IF('Form - Part 1'!$D$59="Yes",1,0)</f>
        <v>0</v>
      </c>
      <c r="H1962" s="527">
        <v>30</v>
      </c>
      <c r="I1962" s="561"/>
      <c r="J1962" s="562"/>
      <c r="K1962" s="567"/>
      <c r="L1962" s="564"/>
      <c r="M1962" s="563"/>
      <c r="N1962" s="568"/>
      <c r="O1962" s="570"/>
      <c r="P1962" s="671">
        <f t="shared" si="304"/>
        <v>0</v>
      </c>
      <c r="Q1962" s="63">
        <f t="shared" si="305"/>
        <v>0</v>
      </c>
      <c r="R1962" s="62">
        <f t="shared" si="306"/>
        <v>0</v>
      </c>
      <c r="S1962" s="66">
        <f t="shared" si="307"/>
        <v>0</v>
      </c>
      <c r="T1962" s="7">
        <f>($I1962='Team Results'!$L$4)+0</f>
        <v>0</v>
      </c>
      <c r="U1962" s="7">
        <f t="shared" si="308"/>
        <v>0</v>
      </c>
      <c r="V1962" s="7">
        <f t="shared" si="309"/>
        <v>0</v>
      </c>
      <c r="W1962" s="66">
        <f t="shared" si="310"/>
        <v>0</v>
      </c>
    </row>
    <row r="1963" spans="1:23" ht="15" customHeight="1">
      <c r="A1963" s="5" t="str">
        <f t="shared" si="311"/>
        <v/>
      </c>
      <c r="B1963" s="5" t="str">
        <f t="shared" si="312"/>
        <v/>
      </c>
      <c r="C1963" s="5">
        <v>48</v>
      </c>
      <c r="D1963" s="764"/>
      <c r="F1963" s="529"/>
      <c r="G1963" s="539">
        <f>IF('Form - Part 1'!$D$59="Yes",1,0)</f>
        <v>0</v>
      </c>
      <c r="H1963" s="527">
        <v>31</v>
      </c>
      <c r="I1963" s="561"/>
      <c r="J1963" s="562"/>
      <c r="K1963" s="567"/>
      <c r="L1963" s="564"/>
      <c r="M1963" s="563"/>
      <c r="N1963" s="568"/>
      <c r="O1963" s="570"/>
      <c r="P1963" s="671">
        <f t="shared" si="304"/>
        <v>0</v>
      </c>
      <c r="Q1963" s="63">
        <f t="shared" si="305"/>
        <v>0</v>
      </c>
      <c r="R1963" s="62">
        <f t="shared" si="306"/>
        <v>0</v>
      </c>
      <c r="S1963" s="66">
        <f t="shared" si="307"/>
        <v>0</v>
      </c>
      <c r="T1963" s="7">
        <f>($I1963='Team Results'!$L$4)+0</f>
        <v>0</v>
      </c>
      <c r="U1963" s="7">
        <f t="shared" si="308"/>
        <v>0</v>
      </c>
      <c r="V1963" s="7">
        <f t="shared" si="309"/>
        <v>0</v>
      </c>
      <c r="W1963" s="66">
        <f t="shared" si="310"/>
        <v>0</v>
      </c>
    </row>
    <row r="1964" spans="1:23" ht="15" customHeight="1">
      <c r="A1964" s="5" t="str">
        <f t="shared" si="311"/>
        <v/>
      </c>
      <c r="B1964" s="5" t="str">
        <f t="shared" si="312"/>
        <v/>
      </c>
      <c r="C1964" s="5">
        <v>48</v>
      </c>
      <c r="D1964" s="764"/>
      <c r="F1964" s="529"/>
      <c r="G1964" s="539">
        <f>IF('Form - Part 1'!$D$59="Yes",1,0)</f>
        <v>0</v>
      </c>
      <c r="H1964" s="527">
        <v>32</v>
      </c>
      <c r="I1964" s="561"/>
      <c r="J1964" s="562"/>
      <c r="K1964" s="567"/>
      <c r="L1964" s="564"/>
      <c r="M1964" s="563"/>
      <c r="N1964" s="568"/>
      <c r="O1964" s="570"/>
      <c r="P1964" s="671">
        <f t="shared" si="304"/>
        <v>0</v>
      </c>
      <c r="Q1964" s="63">
        <f t="shared" si="305"/>
        <v>0</v>
      </c>
      <c r="R1964" s="62">
        <f t="shared" si="306"/>
        <v>0</v>
      </c>
      <c r="S1964" s="66">
        <f t="shared" si="307"/>
        <v>0</v>
      </c>
      <c r="T1964" s="7">
        <f>($I1964='Team Results'!$L$4)+0</f>
        <v>0</v>
      </c>
      <c r="U1964" s="7">
        <f t="shared" si="308"/>
        <v>0</v>
      </c>
      <c r="V1964" s="7">
        <f t="shared" si="309"/>
        <v>0</v>
      </c>
      <c r="W1964" s="66">
        <f t="shared" si="310"/>
        <v>0</v>
      </c>
    </row>
    <row r="1965" spans="1:23" ht="15" customHeight="1">
      <c r="A1965" s="5" t="str">
        <f t="shared" si="311"/>
        <v/>
      </c>
      <c r="B1965" s="5" t="str">
        <f t="shared" si="312"/>
        <v/>
      </c>
      <c r="C1965" s="5">
        <v>48</v>
      </c>
      <c r="D1965" s="764"/>
      <c r="F1965" s="529"/>
      <c r="G1965" s="539">
        <f>IF('Form - Part 1'!$D$59="Yes",1,0)</f>
        <v>0</v>
      </c>
      <c r="H1965" s="527">
        <v>33</v>
      </c>
      <c r="I1965" s="561"/>
      <c r="J1965" s="562"/>
      <c r="K1965" s="567"/>
      <c r="L1965" s="564"/>
      <c r="M1965" s="563"/>
      <c r="N1965" s="568"/>
      <c r="O1965" s="570"/>
      <c r="P1965" s="671">
        <f t="shared" si="304"/>
        <v>0</v>
      </c>
      <c r="Q1965" s="63">
        <f t="shared" si="305"/>
        <v>0</v>
      </c>
      <c r="R1965" s="62">
        <f t="shared" si="306"/>
        <v>0</v>
      </c>
      <c r="S1965" s="66">
        <f t="shared" si="307"/>
        <v>0</v>
      </c>
      <c r="T1965" s="7">
        <f>($I1965='Team Results'!$L$4)+0</f>
        <v>0</v>
      </c>
      <c r="U1965" s="7">
        <f t="shared" si="308"/>
        <v>0</v>
      </c>
      <c r="V1965" s="7">
        <f t="shared" si="309"/>
        <v>0</v>
      </c>
      <c r="W1965" s="66">
        <f t="shared" si="310"/>
        <v>0</v>
      </c>
    </row>
    <row r="1966" spans="1:23" ht="15" customHeight="1">
      <c r="A1966" s="5" t="str">
        <f t="shared" si="311"/>
        <v/>
      </c>
      <c r="B1966" s="5" t="str">
        <f t="shared" si="312"/>
        <v/>
      </c>
      <c r="C1966" s="5">
        <v>48</v>
      </c>
      <c r="D1966" s="764"/>
      <c r="F1966" s="529"/>
      <c r="G1966" s="539">
        <f>IF('Form - Part 1'!$D$59="Yes",1,0)</f>
        <v>0</v>
      </c>
      <c r="H1966" s="527">
        <v>34</v>
      </c>
      <c r="I1966" s="561"/>
      <c r="J1966" s="562"/>
      <c r="K1966" s="567"/>
      <c r="L1966" s="564"/>
      <c r="M1966" s="563"/>
      <c r="N1966" s="568"/>
      <c r="O1966" s="570"/>
      <c r="P1966" s="671">
        <f t="shared" si="304"/>
        <v>0</v>
      </c>
      <c r="Q1966" s="63">
        <f t="shared" si="305"/>
        <v>0</v>
      </c>
      <c r="R1966" s="62">
        <f t="shared" si="306"/>
        <v>0</v>
      </c>
      <c r="S1966" s="66">
        <f t="shared" si="307"/>
        <v>0</v>
      </c>
      <c r="T1966" s="7">
        <f>($I1966='Team Results'!$L$4)+0</f>
        <v>0</v>
      </c>
      <c r="U1966" s="7">
        <f t="shared" si="308"/>
        <v>0</v>
      </c>
      <c r="V1966" s="7">
        <f t="shared" si="309"/>
        <v>0</v>
      </c>
      <c r="W1966" s="66">
        <f t="shared" si="310"/>
        <v>0</v>
      </c>
    </row>
    <row r="1967" spans="1:23" ht="15" customHeight="1">
      <c r="A1967" s="5" t="str">
        <f t="shared" si="311"/>
        <v/>
      </c>
      <c r="B1967" s="5" t="str">
        <f t="shared" si="312"/>
        <v/>
      </c>
      <c r="C1967" s="5">
        <v>48</v>
      </c>
      <c r="D1967" s="764"/>
      <c r="F1967" s="529"/>
      <c r="G1967" s="539">
        <f>IF('Form - Part 1'!$D$59="Yes",1,0)</f>
        <v>0</v>
      </c>
      <c r="H1967" s="527">
        <v>35</v>
      </c>
      <c r="I1967" s="561"/>
      <c r="J1967" s="562"/>
      <c r="K1967" s="567"/>
      <c r="L1967" s="564"/>
      <c r="M1967" s="563"/>
      <c r="N1967" s="568"/>
      <c r="O1967" s="570"/>
      <c r="P1967" s="671">
        <f t="shared" si="304"/>
        <v>0</v>
      </c>
      <c r="Q1967" s="63">
        <f t="shared" si="305"/>
        <v>0</v>
      </c>
      <c r="R1967" s="62">
        <f t="shared" si="306"/>
        <v>0</v>
      </c>
      <c r="S1967" s="66">
        <f t="shared" si="307"/>
        <v>0</v>
      </c>
      <c r="T1967" s="7">
        <f>($I1967='Team Results'!$L$4)+0</f>
        <v>0</v>
      </c>
      <c r="U1967" s="7">
        <f t="shared" si="308"/>
        <v>0</v>
      </c>
      <c r="V1967" s="7">
        <f t="shared" si="309"/>
        <v>0</v>
      </c>
      <c r="W1967" s="66">
        <f t="shared" si="310"/>
        <v>0</v>
      </c>
    </row>
    <row r="1968" spans="1:23" ht="15" customHeight="1">
      <c r="A1968" s="5" t="str">
        <f t="shared" si="311"/>
        <v/>
      </c>
      <c r="B1968" s="5" t="str">
        <f t="shared" si="312"/>
        <v/>
      </c>
      <c r="C1968" s="5">
        <v>48</v>
      </c>
      <c r="D1968" s="764"/>
      <c r="F1968" s="529"/>
      <c r="G1968" s="539">
        <f>IF('Form - Part 1'!$D$59="Yes",1,0)</f>
        <v>0</v>
      </c>
      <c r="H1968" s="527">
        <v>36</v>
      </c>
      <c r="I1968" s="561"/>
      <c r="J1968" s="562"/>
      <c r="K1968" s="567"/>
      <c r="L1968" s="564"/>
      <c r="M1968" s="563"/>
      <c r="N1968" s="568"/>
      <c r="O1968" s="570"/>
      <c r="P1968" s="671">
        <f t="shared" si="304"/>
        <v>0</v>
      </c>
      <c r="Q1968" s="63">
        <f t="shared" si="305"/>
        <v>0</v>
      </c>
      <c r="R1968" s="62">
        <f t="shared" si="306"/>
        <v>0</v>
      </c>
      <c r="S1968" s="66">
        <f t="shared" si="307"/>
        <v>0</v>
      </c>
      <c r="T1968" s="7">
        <f>($I1968='Team Results'!$L$4)+0</f>
        <v>0</v>
      </c>
      <c r="U1968" s="7">
        <f t="shared" si="308"/>
        <v>0</v>
      </c>
      <c r="V1968" s="7">
        <f t="shared" si="309"/>
        <v>0</v>
      </c>
      <c r="W1968" s="66">
        <f t="shared" si="310"/>
        <v>0</v>
      </c>
    </row>
    <row r="1969" spans="1:52" ht="15" customHeight="1">
      <c r="A1969" s="5" t="str">
        <f t="shared" si="311"/>
        <v/>
      </c>
      <c r="B1969" s="5" t="str">
        <f t="shared" si="312"/>
        <v/>
      </c>
      <c r="C1969" s="5">
        <v>48</v>
      </c>
      <c r="D1969" s="764"/>
      <c r="F1969" s="529"/>
      <c r="G1969" s="539">
        <f>IF('Form - Part 1'!$D$59="Yes",1,0)</f>
        <v>0</v>
      </c>
      <c r="H1969" s="527">
        <v>37</v>
      </c>
      <c r="I1969" s="561"/>
      <c r="J1969" s="562"/>
      <c r="K1969" s="567"/>
      <c r="L1969" s="564"/>
      <c r="M1969" s="563"/>
      <c r="N1969" s="568"/>
      <c r="O1969" s="570"/>
      <c r="P1969" s="671">
        <f t="shared" si="304"/>
        <v>0</v>
      </c>
      <c r="Q1969" s="63">
        <f t="shared" si="305"/>
        <v>0</v>
      </c>
      <c r="R1969" s="62">
        <f t="shared" si="306"/>
        <v>0</v>
      </c>
      <c r="S1969" s="66">
        <f t="shared" si="307"/>
        <v>0</v>
      </c>
      <c r="T1969" s="7">
        <f>($I1969='Team Results'!$L$4)+0</f>
        <v>0</v>
      </c>
      <c r="U1969" s="7">
        <f t="shared" si="308"/>
        <v>0</v>
      </c>
      <c r="V1969" s="7">
        <f t="shared" si="309"/>
        <v>0</v>
      </c>
      <c r="W1969" s="66">
        <f t="shared" si="310"/>
        <v>0</v>
      </c>
    </row>
    <row r="1970" spans="1:52" ht="15" customHeight="1">
      <c r="A1970" s="5" t="str">
        <f t="shared" si="311"/>
        <v/>
      </c>
      <c r="B1970" s="5" t="str">
        <f t="shared" si="312"/>
        <v/>
      </c>
      <c r="C1970" s="5">
        <v>48</v>
      </c>
      <c r="D1970" s="764"/>
      <c r="F1970" s="529"/>
      <c r="G1970" s="539">
        <f>IF('Form - Part 1'!$D$59="Yes",1,0)</f>
        <v>0</v>
      </c>
      <c r="H1970" s="527">
        <v>38</v>
      </c>
      <c r="I1970" s="561"/>
      <c r="J1970" s="562"/>
      <c r="K1970" s="567"/>
      <c r="L1970" s="564"/>
      <c r="M1970" s="563"/>
      <c r="N1970" s="568"/>
      <c r="O1970" s="570"/>
      <c r="P1970" s="671">
        <f t="shared" si="304"/>
        <v>0</v>
      </c>
      <c r="Q1970" s="63">
        <f t="shared" si="305"/>
        <v>0</v>
      </c>
      <c r="R1970" s="62">
        <f t="shared" si="306"/>
        <v>0</v>
      </c>
      <c r="S1970" s="66">
        <f t="shared" si="307"/>
        <v>0</v>
      </c>
      <c r="T1970" s="7">
        <f>($I1970='Team Results'!$L$4)+0</f>
        <v>0</v>
      </c>
      <c r="U1970" s="7">
        <f t="shared" si="308"/>
        <v>0</v>
      </c>
      <c r="V1970" s="7">
        <f t="shared" si="309"/>
        <v>0</v>
      </c>
      <c r="W1970" s="66">
        <f t="shared" si="310"/>
        <v>0</v>
      </c>
    </row>
    <row r="1971" spans="1:52" ht="15" customHeight="1">
      <c r="A1971" s="5" t="str">
        <f t="shared" si="311"/>
        <v/>
      </c>
      <c r="B1971" s="5" t="str">
        <f t="shared" si="312"/>
        <v/>
      </c>
      <c r="C1971" s="5">
        <v>48</v>
      </c>
      <c r="D1971" s="764"/>
      <c r="F1971" s="529"/>
      <c r="G1971" s="539">
        <f>IF('Form - Part 1'!$D$59="Yes",1,0)</f>
        <v>0</v>
      </c>
      <c r="H1971" s="527">
        <v>39</v>
      </c>
      <c r="I1971" s="561"/>
      <c r="J1971" s="562"/>
      <c r="K1971" s="563"/>
      <c r="L1971" s="564"/>
      <c r="M1971" s="563"/>
      <c r="N1971" s="565"/>
      <c r="O1971" s="570"/>
      <c r="P1971" s="671">
        <f t="shared" si="304"/>
        <v>0</v>
      </c>
      <c r="Q1971" s="63">
        <f t="shared" si="305"/>
        <v>0</v>
      </c>
      <c r="R1971" s="62">
        <f t="shared" si="306"/>
        <v>0</v>
      </c>
      <c r="S1971" s="66">
        <f t="shared" si="307"/>
        <v>0</v>
      </c>
      <c r="T1971" s="7">
        <f>($I1971='Team Results'!$L$4)+0</f>
        <v>0</v>
      </c>
      <c r="U1971" s="7">
        <f t="shared" si="308"/>
        <v>0</v>
      </c>
      <c r="V1971" s="7">
        <f t="shared" si="309"/>
        <v>0</v>
      </c>
      <c r="W1971" s="66">
        <f t="shared" si="310"/>
        <v>0</v>
      </c>
    </row>
    <row r="1972" spans="1:52" s="5" customFormat="1" ht="15.75" customHeight="1">
      <c r="A1972" s="5" t="str">
        <f t="shared" si="311"/>
        <v/>
      </c>
      <c r="B1972" s="5" t="str">
        <f t="shared" si="312"/>
        <v/>
      </c>
      <c r="C1972" s="5">
        <v>48</v>
      </c>
      <c r="D1972" s="765"/>
      <c r="E1972" s="536"/>
      <c r="F1972" s="529"/>
      <c r="G1972" s="539">
        <f>IF('Form - Part 1'!$D$59="Yes",1,0)</f>
        <v>0</v>
      </c>
      <c r="H1972" s="537">
        <v>40</v>
      </c>
      <c r="I1972" s="579"/>
      <c r="J1972" s="580"/>
      <c r="K1972" s="583"/>
      <c r="L1972" s="582"/>
      <c r="M1972" s="583"/>
      <c r="N1972" s="584"/>
      <c r="O1972" s="585"/>
      <c r="P1972" s="671">
        <f t="shared" si="304"/>
        <v>0</v>
      </c>
      <c r="Q1972" s="63">
        <f t="shared" si="305"/>
        <v>0</v>
      </c>
      <c r="R1972" s="62">
        <f t="shared" si="306"/>
        <v>0</v>
      </c>
      <c r="S1972" s="66">
        <f t="shared" si="307"/>
        <v>0</v>
      </c>
      <c r="T1972" s="7">
        <f>($I1972='Team Results'!$L$4)+0</f>
        <v>0</v>
      </c>
      <c r="U1972" s="7">
        <f t="shared" si="308"/>
        <v>0</v>
      </c>
      <c r="V1972" s="7">
        <f t="shared" si="309"/>
        <v>0</v>
      </c>
      <c r="W1972" s="66">
        <f t="shared" si="310"/>
        <v>0</v>
      </c>
      <c r="X1972" s="62"/>
      <c r="Y1972" s="62"/>
      <c r="Z1972" s="62"/>
      <c r="AA1972" s="62"/>
      <c r="AB1972" s="62"/>
      <c r="AC1972" s="62"/>
      <c r="AD1972" s="62"/>
      <c r="AE1972" s="62"/>
      <c r="AF1972" s="62"/>
      <c r="AG1972" s="62"/>
      <c r="AH1972" s="62"/>
      <c r="AI1972" s="62"/>
      <c r="AJ1972" s="62"/>
      <c r="AK1972" s="62"/>
      <c r="AL1972" s="62"/>
      <c r="AM1972" s="62"/>
      <c r="AN1972" s="62"/>
      <c r="AO1972" s="62"/>
      <c r="AP1972" s="62"/>
      <c r="AQ1972" s="62"/>
      <c r="AR1972" s="62"/>
      <c r="AS1972" s="62"/>
      <c r="AT1972" s="62"/>
      <c r="AU1972" s="62"/>
      <c r="AV1972" s="62"/>
      <c r="AW1972" s="62"/>
      <c r="AX1972" s="62"/>
      <c r="AY1972" s="62"/>
      <c r="AZ1972" s="62"/>
    </row>
    <row r="1973" spans="1:52" s="241" customFormat="1">
      <c r="D1973" s="298"/>
      <c r="E1973" s="299"/>
      <c r="F1973" s="300"/>
      <c r="G1973" s="300"/>
      <c r="I1973" s="242"/>
      <c r="J1973" s="242"/>
      <c r="K1973" s="242"/>
      <c r="L1973" s="242"/>
      <c r="M1973" s="242"/>
      <c r="N1973" s="242"/>
      <c r="O1973" s="243"/>
      <c r="P1973" s="671">
        <f t="shared" si="304"/>
        <v>0</v>
      </c>
      <c r="Q1973" s="63">
        <f t="shared" si="305"/>
        <v>0</v>
      </c>
      <c r="R1973" s="62">
        <f t="shared" si="306"/>
        <v>0</v>
      </c>
      <c r="S1973" s="66">
        <f t="shared" si="307"/>
        <v>0</v>
      </c>
      <c r="T1973" s="7">
        <f>($I1973='Team Results'!$L$4)+0</f>
        <v>0</v>
      </c>
      <c r="U1973" s="7">
        <f t="shared" si="308"/>
        <v>0</v>
      </c>
      <c r="V1973" s="7">
        <f t="shared" si="309"/>
        <v>0</v>
      </c>
      <c r="W1973" s="66">
        <f t="shared" si="310"/>
        <v>0</v>
      </c>
    </row>
    <row r="1974" spans="1:52" ht="15">
      <c r="A1974" s="5" t="str">
        <f>IF(ISERROR(MONTH($E$1974)),"",MONTH($E$1974))</f>
        <v/>
      </c>
      <c r="B1974" s="5" t="str">
        <f>IF(ISERROR(WEEKNUM($E$1974)),"",WEEKNUM($E$1974))</f>
        <v/>
      </c>
      <c r="C1974" s="5">
        <v>49</v>
      </c>
      <c r="D1974" s="763">
        <v>49</v>
      </c>
      <c r="E1974" s="538" t="str">
        <f>IF(ISBLANK('Form - Part 1'!B60),"",'Form - Part 1'!B60)</f>
        <v/>
      </c>
      <c r="F1974" s="539" t="str">
        <f>IF(ISBLANK('Form - Part 1'!C60),"0",'Form - Part 1'!C60)</f>
        <v>0</v>
      </c>
      <c r="G1974" s="539">
        <f>IF('Form - Part 1'!$D$60="Yes",1,0)</f>
        <v>0</v>
      </c>
      <c r="H1974" s="527">
        <v>1</v>
      </c>
      <c r="I1974" s="561"/>
      <c r="J1974" s="562"/>
      <c r="K1974" s="563"/>
      <c r="L1974" s="564"/>
      <c r="M1974" s="563"/>
      <c r="N1974" s="565"/>
      <c r="O1974" s="570"/>
      <c r="P1974" s="671">
        <f t="shared" si="304"/>
        <v>0</v>
      </c>
      <c r="Q1974" s="63">
        <f t="shared" si="305"/>
        <v>0</v>
      </c>
      <c r="R1974" s="62">
        <f t="shared" si="306"/>
        <v>0</v>
      </c>
      <c r="S1974" s="66">
        <f t="shared" si="307"/>
        <v>0</v>
      </c>
      <c r="T1974" s="7">
        <f>($I1974='Team Results'!$L$4)+0</f>
        <v>0</v>
      </c>
      <c r="U1974" s="7">
        <f t="shared" si="308"/>
        <v>0</v>
      </c>
      <c r="V1974" s="7">
        <f t="shared" si="309"/>
        <v>0</v>
      </c>
      <c r="W1974" s="66">
        <f t="shared" si="310"/>
        <v>0</v>
      </c>
    </row>
    <row r="1975" spans="1:52" ht="15">
      <c r="A1975" s="5" t="str">
        <f t="shared" ref="A1975:A2013" si="313">IF(ISERROR(MONTH($E$1974)),"",MONTH($E$1974))</f>
        <v/>
      </c>
      <c r="B1975" s="5" t="str">
        <f t="shared" ref="B1975:B2013" si="314">IF(ISERROR(WEEKNUM($E$1974)),"",WEEKNUM($E$1974))</f>
        <v/>
      </c>
      <c r="C1975" s="5">
        <v>49</v>
      </c>
      <c r="D1975" s="764"/>
      <c r="F1975" s="529"/>
      <c r="G1975" s="539">
        <f>IF('Form - Part 1'!$D$60="Yes",1,0)</f>
        <v>0</v>
      </c>
      <c r="H1975" s="527">
        <v>2</v>
      </c>
      <c r="I1975" s="561"/>
      <c r="J1975" s="562"/>
      <c r="K1975" s="567"/>
      <c r="L1975" s="564"/>
      <c r="M1975" s="563"/>
      <c r="N1975" s="568"/>
      <c r="O1975" s="570"/>
      <c r="P1975" s="671">
        <f t="shared" si="304"/>
        <v>0</v>
      </c>
      <c r="Q1975" s="63">
        <f t="shared" si="305"/>
        <v>0</v>
      </c>
      <c r="R1975" s="62">
        <f t="shared" si="306"/>
        <v>0</v>
      </c>
      <c r="S1975" s="66">
        <f t="shared" si="307"/>
        <v>0</v>
      </c>
      <c r="T1975" s="7">
        <f>($I1975='Team Results'!$L$4)+0</f>
        <v>0</v>
      </c>
      <c r="U1975" s="7">
        <f t="shared" si="308"/>
        <v>0</v>
      </c>
      <c r="V1975" s="7">
        <f t="shared" si="309"/>
        <v>0</v>
      </c>
      <c r="W1975" s="66">
        <f t="shared" si="310"/>
        <v>0</v>
      </c>
    </row>
    <row r="1976" spans="1:52" ht="15">
      <c r="A1976" s="5" t="str">
        <f t="shared" si="313"/>
        <v/>
      </c>
      <c r="B1976" s="5" t="str">
        <f t="shared" si="314"/>
        <v/>
      </c>
      <c r="C1976" s="5">
        <v>49</v>
      </c>
      <c r="D1976" s="764"/>
      <c r="F1976" s="529"/>
      <c r="G1976" s="539">
        <f>IF('Form - Part 1'!$D$60="Yes",1,0)</f>
        <v>0</v>
      </c>
      <c r="H1976" s="527">
        <v>3</v>
      </c>
      <c r="I1976" s="561"/>
      <c r="J1976" s="562"/>
      <c r="K1976" s="567"/>
      <c r="L1976" s="564"/>
      <c r="M1976" s="563"/>
      <c r="N1976" s="568"/>
      <c r="O1976" s="570"/>
      <c r="P1976" s="671">
        <f t="shared" si="304"/>
        <v>0</v>
      </c>
      <c r="Q1976" s="63">
        <f t="shared" si="305"/>
        <v>0</v>
      </c>
      <c r="R1976" s="62">
        <f t="shared" si="306"/>
        <v>0</v>
      </c>
      <c r="S1976" s="66">
        <f t="shared" si="307"/>
        <v>0</v>
      </c>
      <c r="T1976" s="7">
        <f>($I1976='Team Results'!$L$4)+0</f>
        <v>0</v>
      </c>
      <c r="U1976" s="7">
        <f t="shared" si="308"/>
        <v>0</v>
      </c>
      <c r="V1976" s="7">
        <f t="shared" si="309"/>
        <v>0</v>
      </c>
      <c r="W1976" s="66">
        <f t="shared" si="310"/>
        <v>0</v>
      </c>
    </row>
    <row r="1977" spans="1:52" ht="15">
      <c r="A1977" s="5" t="str">
        <f t="shared" si="313"/>
        <v/>
      </c>
      <c r="B1977" s="5" t="str">
        <f t="shared" si="314"/>
        <v/>
      </c>
      <c r="C1977" s="5">
        <v>49</v>
      </c>
      <c r="D1977" s="764"/>
      <c r="F1977" s="529"/>
      <c r="G1977" s="539">
        <f>IF('Form - Part 1'!$D$60="Yes",1,0)</f>
        <v>0</v>
      </c>
      <c r="H1977" s="527">
        <v>4</v>
      </c>
      <c r="I1977" s="561"/>
      <c r="J1977" s="562"/>
      <c r="K1977" s="563"/>
      <c r="L1977" s="564"/>
      <c r="M1977" s="563"/>
      <c r="N1977" s="565"/>
      <c r="O1977" s="570"/>
      <c r="P1977" s="671">
        <f t="shared" si="304"/>
        <v>0</v>
      </c>
      <c r="Q1977" s="63">
        <f t="shared" si="305"/>
        <v>0</v>
      </c>
      <c r="R1977" s="62">
        <f t="shared" si="306"/>
        <v>0</v>
      </c>
      <c r="S1977" s="66">
        <f t="shared" si="307"/>
        <v>0</v>
      </c>
      <c r="T1977" s="7">
        <f>($I1977='Team Results'!$L$4)+0</f>
        <v>0</v>
      </c>
      <c r="U1977" s="7">
        <f t="shared" si="308"/>
        <v>0</v>
      </c>
      <c r="V1977" s="7">
        <f t="shared" si="309"/>
        <v>0</v>
      </c>
      <c r="W1977" s="66">
        <f t="shared" si="310"/>
        <v>0</v>
      </c>
    </row>
    <row r="1978" spans="1:52" ht="15">
      <c r="A1978" s="5" t="str">
        <f t="shared" si="313"/>
        <v/>
      </c>
      <c r="B1978" s="5" t="str">
        <f t="shared" si="314"/>
        <v/>
      </c>
      <c r="C1978" s="5">
        <v>49</v>
      </c>
      <c r="D1978" s="764"/>
      <c r="F1978" s="529"/>
      <c r="G1978" s="539">
        <f>IF('Form - Part 1'!$D$60="Yes",1,0)</f>
        <v>0</v>
      </c>
      <c r="H1978" s="527">
        <v>5</v>
      </c>
      <c r="I1978" s="561"/>
      <c r="J1978" s="562"/>
      <c r="K1978" s="563"/>
      <c r="L1978" s="564"/>
      <c r="M1978" s="563"/>
      <c r="N1978" s="565"/>
      <c r="O1978" s="570"/>
      <c r="P1978" s="671">
        <f t="shared" si="304"/>
        <v>0</v>
      </c>
      <c r="Q1978" s="63">
        <f t="shared" si="305"/>
        <v>0</v>
      </c>
      <c r="R1978" s="62">
        <f t="shared" si="306"/>
        <v>0</v>
      </c>
      <c r="S1978" s="66">
        <f t="shared" si="307"/>
        <v>0</v>
      </c>
      <c r="T1978" s="7">
        <f>($I1978='Team Results'!$L$4)+0</f>
        <v>0</v>
      </c>
      <c r="U1978" s="7">
        <f t="shared" si="308"/>
        <v>0</v>
      </c>
      <c r="V1978" s="7">
        <f t="shared" si="309"/>
        <v>0</v>
      </c>
      <c r="W1978" s="66">
        <f t="shared" si="310"/>
        <v>0</v>
      </c>
    </row>
    <row r="1979" spans="1:52" ht="15">
      <c r="A1979" s="5" t="str">
        <f t="shared" si="313"/>
        <v/>
      </c>
      <c r="B1979" s="5" t="str">
        <f t="shared" si="314"/>
        <v/>
      </c>
      <c r="C1979" s="5">
        <v>49</v>
      </c>
      <c r="D1979" s="764"/>
      <c r="F1979" s="529"/>
      <c r="G1979" s="539">
        <f>IF('Form - Part 1'!$D$60="Yes",1,0)</f>
        <v>0</v>
      </c>
      <c r="H1979" s="527">
        <v>6</v>
      </c>
      <c r="I1979" s="561"/>
      <c r="J1979" s="562"/>
      <c r="K1979" s="563"/>
      <c r="L1979" s="564"/>
      <c r="M1979" s="563"/>
      <c r="N1979" s="565"/>
      <c r="O1979" s="570"/>
      <c r="P1979" s="671">
        <f t="shared" si="304"/>
        <v>0</v>
      </c>
      <c r="Q1979" s="63">
        <f t="shared" si="305"/>
        <v>0</v>
      </c>
      <c r="R1979" s="62">
        <f t="shared" si="306"/>
        <v>0</v>
      </c>
      <c r="S1979" s="66">
        <f t="shared" si="307"/>
        <v>0</v>
      </c>
      <c r="T1979" s="7">
        <f>($I1979='Team Results'!$L$4)+0</f>
        <v>0</v>
      </c>
      <c r="U1979" s="7">
        <f t="shared" si="308"/>
        <v>0</v>
      </c>
      <c r="V1979" s="7">
        <f t="shared" si="309"/>
        <v>0</v>
      </c>
      <c r="W1979" s="66">
        <f t="shared" si="310"/>
        <v>0</v>
      </c>
    </row>
    <row r="1980" spans="1:52" ht="15">
      <c r="A1980" s="5" t="str">
        <f t="shared" si="313"/>
        <v/>
      </c>
      <c r="B1980" s="5" t="str">
        <f t="shared" si="314"/>
        <v/>
      </c>
      <c r="C1980" s="5">
        <v>49</v>
      </c>
      <c r="D1980" s="764"/>
      <c r="F1980" s="529"/>
      <c r="G1980" s="539">
        <f>IF('Form - Part 1'!$D$60="Yes",1,0)</f>
        <v>0</v>
      </c>
      <c r="H1980" s="527">
        <v>7</v>
      </c>
      <c r="I1980" s="561"/>
      <c r="J1980" s="562"/>
      <c r="K1980" s="567"/>
      <c r="L1980" s="564"/>
      <c r="M1980" s="563"/>
      <c r="N1980" s="568"/>
      <c r="O1980" s="570"/>
      <c r="P1980" s="671">
        <f t="shared" si="304"/>
        <v>0</v>
      </c>
      <c r="Q1980" s="63">
        <f t="shared" si="305"/>
        <v>0</v>
      </c>
      <c r="R1980" s="62">
        <f t="shared" si="306"/>
        <v>0</v>
      </c>
      <c r="S1980" s="66">
        <f t="shared" si="307"/>
        <v>0</v>
      </c>
      <c r="T1980" s="7">
        <f>($I1980='Team Results'!$L$4)+0</f>
        <v>0</v>
      </c>
      <c r="U1980" s="7">
        <f t="shared" si="308"/>
        <v>0</v>
      </c>
      <c r="V1980" s="7">
        <f t="shared" si="309"/>
        <v>0</v>
      </c>
      <c r="W1980" s="66">
        <f t="shared" si="310"/>
        <v>0</v>
      </c>
    </row>
    <row r="1981" spans="1:52" ht="15">
      <c r="A1981" s="5" t="str">
        <f t="shared" si="313"/>
        <v/>
      </c>
      <c r="B1981" s="5" t="str">
        <f t="shared" si="314"/>
        <v/>
      </c>
      <c r="C1981" s="5">
        <v>49</v>
      </c>
      <c r="D1981" s="764"/>
      <c r="F1981" s="529"/>
      <c r="G1981" s="539">
        <f>IF('Form - Part 1'!$D$60="Yes",1,0)</f>
        <v>0</v>
      </c>
      <c r="H1981" s="527">
        <v>8</v>
      </c>
      <c r="I1981" s="561"/>
      <c r="J1981" s="562"/>
      <c r="K1981" s="567"/>
      <c r="L1981" s="564"/>
      <c r="M1981" s="563"/>
      <c r="N1981" s="568"/>
      <c r="O1981" s="570"/>
      <c r="P1981" s="671">
        <f t="shared" si="304"/>
        <v>0</v>
      </c>
      <c r="Q1981" s="63">
        <f t="shared" si="305"/>
        <v>0</v>
      </c>
      <c r="R1981" s="62">
        <f t="shared" si="306"/>
        <v>0</v>
      </c>
      <c r="S1981" s="66">
        <f t="shared" si="307"/>
        <v>0</v>
      </c>
      <c r="T1981" s="7">
        <f>($I1981='Team Results'!$L$4)+0</f>
        <v>0</v>
      </c>
      <c r="U1981" s="7">
        <f t="shared" si="308"/>
        <v>0</v>
      </c>
      <c r="V1981" s="7">
        <f t="shared" si="309"/>
        <v>0</v>
      </c>
      <c r="W1981" s="66">
        <f t="shared" si="310"/>
        <v>0</v>
      </c>
    </row>
    <row r="1982" spans="1:52" ht="15">
      <c r="A1982" s="5" t="str">
        <f t="shared" si="313"/>
        <v/>
      </c>
      <c r="B1982" s="5" t="str">
        <f t="shared" si="314"/>
        <v/>
      </c>
      <c r="C1982" s="5">
        <v>49</v>
      </c>
      <c r="D1982" s="764"/>
      <c r="F1982" s="529"/>
      <c r="G1982" s="539">
        <f>IF('Form - Part 1'!$D$60="Yes",1,0)</f>
        <v>0</v>
      </c>
      <c r="H1982" s="527">
        <v>9</v>
      </c>
      <c r="I1982" s="561"/>
      <c r="J1982" s="562"/>
      <c r="K1982" s="563"/>
      <c r="L1982" s="564"/>
      <c r="M1982" s="563"/>
      <c r="N1982" s="565"/>
      <c r="O1982" s="570"/>
      <c r="P1982" s="671">
        <f t="shared" si="304"/>
        <v>0</v>
      </c>
      <c r="Q1982" s="63">
        <f t="shared" si="305"/>
        <v>0</v>
      </c>
      <c r="R1982" s="62">
        <f t="shared" si="306"/>
        <v>0</v>
      </c>
      <c r="S1982" s="66">
        <f t="shared" si="307"/>
        <v>0</v>
      </c>
      <c r="T1982" s="7">
        <f>($I1982='Team Results'!$L$4)+0</f>
        <v>0</v>
      </c>
      <c r="U1982" s="7">
        <f t="shared" si="308"/>
        <v>0</v>
      </c>
      <c r="V1982" s="7">
        <f t="shared" si="309"/>
        <v>0</v>
      </c>
      <c r="W1982" s="66">
        <f t="shared" si="310"/>
        <v>0</v>
      </c>
    </row>
    <row r="1983" spans="1:52" ht="15">
      <c r="A1983" s="5" t="str">
        <f t="shared" si="313"/>
        <v/>
      </c>
      <c r="B1983" s="5" t="str">
        <f t="shared" si="314"/>
        <v/>
      </c>
      <c r="C1983" s="5">
        <v>49</v>
      </c>
      <c r="D1983" s="764"/>
      <c r="F1983" s="529"/>
      <c r="G1983" s="539">
        <f>IF('Form - Part 1'!$D$60="Yes",1,0)</f>
        <v>0</v>
      </c>
      <c r="H1983" s="527">
        <v>10</v>
      </c>
      <c r="I1983" s="561"/>
      <c r="J1983" s="562"/>
      <c r="K1983" s="567"/>
      <c r="L1983" s="564"/>
      <c r="M1983" s="563"/>
      <c r="N1983" s="568"/>
      <c r="O1983" s="570"/>
      <c r="P1983" s="671">
        <f t="shared" si="304"/>
        <v>0</v>
      </c>
      <c r="Q1983" s="63">
        <f t="shared" si="305"/>
        <v>0</v>
      </c>
      <c r="R1983" s="62">
        <f t="shared" si="306"/>
        <v>0</v>
      </c>
      <c r="S1983" s="66">
        <f t="shared" si="307"/>
        <v>0</v>
      </c>
      <c r="T1983" s="7">
        <f>($I1983='Team Results'!$L$4)+0</f>
        <v>0</v>
      </c>
      <c r="U1983" s="7">
        <f t="shared" si="308"/>
        <v>0</v>
      </c>
      <c r="V1983" s="7">
        <f t="shared" si="309"/>
        <v>0</v>
      </c>
      <c r="W1983" s="66">
        <f t="shared" si="310"/>
        <v>0</v>
      </c>
    </row>
    <row r="1984" spans="1:52" ht="15">
      <c r="A1984" s="5" t="str">
        <f t="shared" si="313"/>
        <v/>
      </c>
      <c r="B1984" s="5" t="str">
        <f t="shared" si="314"/>
        <v/>
      </c>
      <c r="C1984" s="5">
        <v>49</v>
      </c>
      <c r="D1984" s="764"/>
      <c r="F1984" s="529"/>
      <c r="G1984" s="539">
        <f>IF('Form - Part 1'!$D$60="Yes",1,0)</f>
        <v>0</v>
      </c>
      <c r="H1984" s="527">
        <v>11</v>
      </c>
      <c r="I1984" s="561"/>
      <c r="J1984" s="562"/>
      <c r="K1984" s="563"/>
      <c r="L1984" s="564"/>
      <c r="M1984" s="563"/>
      <c r="N1984" s="565"/>
      <c r="O1984" s="570"/>
      <c r="P1984" s="671">
        <f t="shared" si="304"/>
        <v>0</v>
      </c>
      <c r="Q1984" s="63">
        <f t="shared" si="305"/>
        <v>0</v>
      </c>
      <c r="R1984" s="62">
        <f t="shared" si="306"/>
        <v>0</v>
      </c>
      <c r="S1984" s="66">
        <f t="shared" si="307"/>
        <v>0</v>
      </c>
      <c r="T1984" s="7">
        <f>($I1984='Team Results'!$L$4)+0</f>
        <v>0</v>
      </c>
      <c r="U1984" s="7">
        <f t="shared" si="308"/>
        <v>0</v>
      </c>
      <c r="V1984" s="7">
        <f t="shared" si="309"/>
        <v>0</v>
      </c>
      <c r="W1984" s="66">
        <f t="shared" si="310"/>
        <v>0</v>
      </c>
    </row>
    <row r="1985" spans="1:23" ht="15">
      <c r="A1985" s="5" t="str">
        <f t="shared" si="313"/>
        <v/>
      </c>
      <c r="B1985" s="5" t="str">
        <f t="shared" si="314"/>
        <v/>
      </c>
      <c r="C1985" s="5">
        <v>49</v>
      </c>
      <c r="D1985" s="764"/>
      <c r="F1985" s="529"/>
      <c r="G1985" s="539">
        <f>IF('Form - Part 1'!$D$60="Yes",1,0)</f>
        <v>0</v>
      </c>
      <c r="H1985" s="527">
        <v>12</v>
      </c>
      <c r="I1985" s="561"/>
      <c r="J1985" s="562"/>
      <c r="K1985" s="567"/>
      <c r="L1985" s="564"/>
      <c r="M1985" s="563"/>
      <c r="N1985" s="568"/>
      <c r="O1985" s="570"/>
      <c r="P1985" s="671">
        <f t="shared" si="304"/>
        <v>0</v>
      </c>
      <c r="Q1985" s="63">
        <f t="shared" si="305"/>
        <v>0</v>
      </c>
      <c r="R1985" s="62">
        <f t="shared" si="306"/>
        <v>0</v>
      </c>
      <c r="S1985" s="66">
        <f t="shared" si="307"/>
        <v>0</v>
      </c>
      <c r="T1985" s="7">
        <f>($I1985='Team Results'!$L$4)+0</f>
        <v>0</v>
      </c>
      <c r="U1985" s="7">
        <f t="shared" si="308"/>
        <v>0</v>
      </c>
      <c r="V1985" s="7">
        <f t="shared" si="309"/>
        <v>0</v>
      </c>
      <c r="W1985" s="66">
        <f t="shared" si="310"/>
        <v>0</v>
      </c>
    </row>
    <row r="1986" spans="1:23" ht="15">
      <c r="A1986" s="5" t="str">
        <f t="shared" si="313"/>
        <v/>
      </c>
      <c r="B1986" s="5" t="str">
        <f t="shared" si="314"/>
        <v/>
      </c>
      <c r="C1986" s="5">
        <v>49</v>
      </c>
      <c r="D1986" s="764"/>
      <c r="F1986" s="529"/>
      <c r="G1986" s="539">
        <f>IF('Form - Part 1'!$D$60="Yes",1,0)</f>
        <v>0</v>
      </c>
      <c r="H1986" s="527">
        <v>13</v>
      </c>
      <c r="I1986" s="561"/>
      <c r="J1986" s="562"/>
      <c r="K1986" s="567"/>
      <c r="L1986" s="564"/>
      <c r="M1986" s="563"/>
      <c r="N1986" s="568"/>
      <c r="O1986" s="570"/>
      <c r="P1986" s="671">
        <f t="shared" si="304"/>
        <v>0</v>
      </c>
      <c r="Q1986" s="63">
        <f t="shared" si="305"/>
        <v>0</v>
      </c>
      <c r="R1986" s="62">
        <f t="shared" si="306"/>
        <v>0</v>
      </c>
      <c r="S1986" s="66">
        <f t="shared" si="307"/>
        <v>0</v>
      </c>
      <c r="T1986" s="7">
        <f>($I1986='Team Results'!$L$4)+0</f>
        <v>0</v>
      </c>
      <c r="U1986" s="7">
        <f t="shared" si="308"/>
        <v>0</v>
      </c>
      <c r="V1986" s="7">
        <f t="shared" si="309"/>
        <v>0</v>
      </c>
      <c r="W1986" s="66">
        <f t="shared" si="310"/>
        <v>0</v>
      </c>
    </row>
    <row r="1987" spans="1:23" ht="15">
      <c r="A1987" s="5" t="str">
        <f t="shared" si="313"/>
        <v/>
      </c>
      <c r="B1987" s="5" t="str">
        <f t="shared" si="314"/>
        <v/>
      </c>
      <c r="C1987" s="5">
        <v>49</v>
      </c>
      <c r="D1987" s="764"/>
      <c r="F1987" s="529"/>
      <c r="G1987" s="539">
        <f>IF('Form - Part 1'!$D$60="Yes",1,0)</f>
        <v>0</v>
      </c>
      <c r="H1987" s="527">
        <v>14</v>
      </c>
      <c r="I1987" s="561"/>
      <c r="J1987" s="562"/>
      <c r="K1987" s="563"/>
      <c r="L1987" s="564"/>
      <c r="M1987" s="563"/>
      <c r="N1987" s="565"/>
      <c r="O1987" s="570"/>
      <c r="P1987" s="671">
        <f t="shared" si="304"/>
        <v>0</v>
      </c>
      <c r="Q1987" s="63">
        <f t="shared" si="305"/>
        <v>0</v>
      </c>
      <c r="R1987" s="62">
        <f t="shared" si="306"/>
        <v>0</v>
      </c>
      <c r="S1987" s="66">
        <f t="shared" si="307"/>
        <v>0</v>
      </c>
      <c r="T1987" s="7">
        <f>($I1987='Team Results'!$L$4)+0</f>
        <v>0</v>
      </c>
      <c r="U1987" s="7">
        <f t="shared" si="308"/>
        <v>0</v>
      </c>
      <c r="V1987" s="7">
        <f t="shared" si="309"/>
        <v>0</v>
      </c>
      <c r="W1987" s="66">
        <f t="shared" si="310"/>
        <v>0</v>
      </c>
    </row>
    <row r="1988" spans="1:23" ht="15">
      <c r="A1988" s="5" t="str">
        <f t="shared" si="313"/>
        <v/>
      </c>
      <c r="B1988" s="5" t="str">
        <f t="shared" si="314"/>
        <v/>
      </c>
      <c r="C1988" s="5">
        <v>49</v>
      </c>
      <c r="D1988" s="764"/>
      <c r="F1988" s="529"/>
      <c r="G1988" s="539">
        <f>IF('Form - Part 1'!$D$60="Yes",1,0)</f>
        <v>0</v>
      </c>
      <c r="H1988" s="527">
        <v>15</v>
      </c>
      <c r="I1988" s="561"/>
      <c r="J1988" s="562"/>
      <c r="K1988" s="563"/>
      <c r="L1988" s="564"/>
      <c r="M1988" s="563"/>
      <c r="N1988" s="565"/>
      <c r="O1988" s="570"/>
      <c r="P1988" s="671">
        <f t="shared" si="304"/>
        <v>0</v>
      </c>
      <c r="Q1988" s="63">
        <f t="shared" si="305"/>
        <v>0</v>
      </c>
      <c r="R1988" s="62">
        <f t="shared" si="306"/>
        <v>0</v>
      </c>
      <c r="S1988" s="66">
        <f t="shared" si="307"/>
        <v>0</v>
      </c>
      <c r="T1988" s="7">
        <f>($I1988='Team Results'!$L$4)+0</f>
        <v>0</v>
      </c>
      <c r="U1988" s="7">
        <f t="shared" si="308"/>
        <v>0</v>
      </c>
      <c r="V1988" s="7">
        <f t="shared" si="309"/>
        <v>0</v>
      </c>
      <c r="W1988" s="66">
        <f t="shared" si="310"/>
        <v>0</v>
      </c>
    </row>
    <row r="1989" spans="1:23" ht="15">
      <c r="A1989" s="5" t="str">
        <f t="shared" si="313"/>
        <v/>
      </c>
      <c r="B1989" s="5" t="str">
        <f t="shared" si="314"/>
        <v/>
      </c>
      <c r="C1989" s="5">
        <v>49</v>
      </c>
      <c r="D1989" s="764"/>
      <c r="F1989" s="529"/>
      <c r="G1989" s="539">
        <f>IF('Form - Part 1'!$D$60="Yes",1,0)</f>
        <v>0</v>
      </c>
      <c r="H1989" s="527">
        <v>16</v>
      </c>
      <c r="I1989" s="561"/>
      <c r="J1989" s="562"/>
      <c r="K1989" s="563"/>
      <c r="L1989" s="564"/>
      <c r="M1989" s="563"/>
      <c r="N1989" s="565"/>
      <c r="O1989" s="570"/>
      <c r="P1989" s="671">
        <f t="shared" si="304"/>
        <v>0</v>
      </c>
      <c r="Q1989" s="63">
        <f t="shared" si="305"/>
        <v>0</v>
      </c>
      <c r="R1989" s="62">
        <f t="shared" si="306"/>
        <v>0</v>
      </c>
      <c r="S1989" s="66">
        <f t="shared" si="307"/>
        <v>0</v>
      </c>
      <c r="T1989" s="7">
        <f>($I1989='Team Results'!$L$4)+0</f>
        <v>0</v>
      </c>
      <c r="U1989" s="7">
        <f t="shared" si="308"/>
        <v>0</v>
      </c>
      <c r="V1989" s="7">
        <f t="shared" si="309"/>
        <v>0</v>
      </c>
      <c r="W1989" s="66">
        <f t="shared" si="310"/>
        <v>0</v>
      </c>
    </row>
    <row r="1990" spans="1:23" ht="15">
      <c r="A1990" s="5" t="str">
        <f t="shared" si="313"/>
        <v/>
      </c>
      <c r="B1990" s="5" t="str">
        <f t="shared" si="314"/>
        <v/>
      </c>
      <c r="C1990" s="5">
        <v>49</v>
      </c>
      <c r="D1990" s="764"/>
      <c r="F1990" s="529"/>
      <c r="G1990" s="539">
        <f>IF('Form - Part 1'!$D$60="Yes",1,0)</f>
        <v>0</v>
      </c>
      <c r="H1990" s="527">
        <v>17</v>
      </c>
      <c r="I1990" s="561"/>
      <c r="J1990" s="562"/>
      <c r="K1990" s="567"/>
      <c r="L1990" s="564"/>
      <c r="M1990" s="563"/>
      <c r="N1990" s="568"/>
      <c r="O1990" s="570"/>
      <c r="P1990" s="671">
        <f t="shared" si="304"/>
        <v>0</v>
      </c>
      <c r="Q1990" s="63">
        <f t="shared" si="305"/>
        <v>0</v>
      </c>
      <c r="R1990" s="62">
        <f t="shared" si="306"/>
        <v>0</v>
      </c>
      <c r="S1990" s="66">
        <f t="shared" si="307"/>
        <v>0</v>
      </c>
      <c r="T1990" s="7">
        <f>($I1990='Team Results'!$L$4)+0</f>
        <v>0</v>
      </c>
      <c r="U1990" s="7">
        <f t="shared" si="308"/>
        <v>0</v>
      </c>
      <c r="V1990" s="7">
        <f t="shared" si="309"/>
        <v>0</v>
      </c>
      <c r="W1990" s="66">
        <f t="shared" si="310"/>
        <v>0</v>
      </c>
    </row>
    <row r="1991" spans="1:23" ht="15">
      <c r="A1991" s="5" t="str">
        <f t="shared" si="313"/>
        <v/>
      </c>
      <c r="B1991" s="5" t="str">
        <f t="shared" si="314"/>
        <v/>
      </c>
      <c r="C1991" s="5">
        <v>49</v>
      </c>
      <c r="D1991" s="764"/>
      <c r="F1991" s="529"/>
      <c r="G1991" s="539">
        <f>IF('Form - Part 1'!$D$60="Yes",1,0)</f>
        <v>0</v>
      </c>
      <c r="H1991" s="527">
        <v>18</v>
      </c>
      <c r="I1991" s="561"/>
      <c r="J1991" s="562"/>
      <c r="K1991" s="567"/>
      <c r="L1991" s="564"/>
      <c r="M1991" s="563"/>
      <c r="N1991" s="568"/>
      <c r="O1991" s="570"/>
      <c r="P1991" s="671">
        <f t="shared" ref="P1991:P2054" si="315">COUNTA(J1991:N1991)</f>
        <v>0</v>
      </c>
      <c r="Q1991" s="63">
        <f t="shared" ref="Q1991:Q2054" si="316">COUNTIF(J1991:N1991,"Yes")</f>
        <v>0</v>
      </c>
      <c r="R1991" s="62">
        <f t="shared" ref="R1991:R2054" si="317">IF(Q1991 =5, 1,0)</f>
        <v>0</v>
      </c>
      <c r="S1991" s="66">
        <f t="shared" ref="S1991:S2054" si="318">IF(G1991+P1991&gt;1,1,0)</f>
        <v>0</v>
      </c>
      <c r="T1991" s="7">
        <f>($I1991='Team Results'!$L$4)+0</f>
        <v>0</v>
      </c>
      <c r="U1991" s="7">
        <f t="shared" ref="U1991:U2054" si="319">IF(T1991=1,Q1991,0)</f>
        <v>0</v>
      </c>
      <c r="V1991" s="7">
        <f t="shared" ref="V1991:V2054" si="320">IF(T1991=1,R1991,0)</f>
        <v>0</v>
      </c>
      <c r="W1991" s="66">
        <f t="shared" ref="W1991:W2054" si="321">IF(T1991=1,S1991,0)</f>
        <v>0</v>
      </c>
    </row>
    <row r="1992" spans="1:23" ht="15">
      <c r="A1992" s="5" t="str">
        <f t="shared" si="313"/>
        <v/>
      </c>
      <c r="B1992" s="5" t="str">
        <f t="shared" si="314"/>
        <v/>
      </c>
      <c r="C1992" s="5">
        <v>49</v>
      </c>
      <c r="D1992" s="764"/>
      <c r="F1992" s="529"/>
      <c r="G1992" s="539">
        <f>IF('Form - Part 1'!$D$60="Yes",1,0)</f>
        <v>0</v>
      </c>
      <c r="H1992" s="527">
        <v>19</v>
      </c>
      <c r="I1992" s="561"/>
      <c r="J1992" s="562"/>
      <c r="K1992" s="567"/>
      <c r="L1992" s="564"/>
      <c r="M1992" s="563"/>
      <c r="N1992" s="568"/>
      <c r="O1992" s="570"/>
      <c r="P1992" s="671">
        <f t="shared" si="315"/>
        <v>0</v>
      </c>
      <c r="Q1992" s="63">
        <f t="shared" si="316"/>
        <v>0</v>
      </c>
      <c r="R1992" s="62">
        <f t="shared" si="317"/>
        <v>0</v>
      </c>
      <c r="S1992" s="66">
        <f t="shared" si="318"/>
        <v>0</v>
      </c>
      <c r="T1992" s="7">
        <f>($I1992='Team Results'!$L$4)+0</f>
        <v>0</v>
      </c>
      <c r="U1992" s="7">
        <f t="shared" si="319"/>
        <v>0</v>
      </c>
      <c r="V1992" s="7">
        <f t="shared" si="320"/>
        <v>0</v>
      </c>
      <c r="W1992" s="66">
        <f t="shared" si="321"/>
        <v>0</v>
      </c>
    </row>
    <row r="1993" spans="1:23" ht="15">
      <c r="A1993" s="5" t="str">
        <f t="shared" si="313"/>
        <v/>
      </c>
      <c r="B1993" s="5" t="str">
        <f t="shared" si="314"/>
        <v/>
      </c>
      <c r="C1993" s="5">
        <v>49</v>
      </c>
      <c r="D1993" s="764"/>
      <c r="F1993" s="529"/>
      <c r="G1993" s="539">
        <f>IF('Form - Part 1'!$D$60="Yes",1,0)</f>
        <v>0</v>
      </c>
      <c r="H1993" s="527">
        <v>20</v>
      </c>
      <c r="I1993" s="561"/>
      <c r="J1993" s="562"/>
      <c r="K1993" s="567"/>
      <c r="L1993" s="564"/>
      <c r="M1993" s="563"/>
      <c r="N1993" s="568"/>
      <c r="O1993" s="570"/>
      <c r="P1993" s="671">
        <f t="shared" si="315"/>
        <v>0</v>
      </c>
      <c r="Q1993" s="63">
        <f t="shared" si="316"/>
        <v>0</v>
      </c>
      <c r="R1993" s="62">
        <f t="shared" si="317"/>
        <v>0</v>
      </c>
      <c r="S1993" s="66">
        <f t="shared" si="318"/>
        <v>0</v>
      </c>
      <c r="T1993" s="7">
        <f>($I1993='Team Results'!$L$4)+0</f>
        <v>0</v>
      </c>
      <c r="U1993" s="7">
        <f t="shared" si="319"/>
        <v>0</v>
      </c>
      <c r="V1993" s="7">
        <f t="shared" si="320"/>
        <v>0</v>
      </c>
      <c r="W1993" s="66">
        <f t="shared" si="321"/>
        <v>0</v>
      </c>
    </row>
    <row r="1994" spans="1:23" ht="15">
      <c r="A1994" s="5" t="str">
        <f t="shared" si="313"/>
        <v/>
      </c>
      <c r="B1994" s="5" t="str">
        <f t="shared" si="314"/>
        <v/>
      </c>
      <c r="C1994" s="5">
        <v>49</v>
      </c>
      <c r="D1994" s="764"/>
      <c r="F1994" s="529"/>
      <c r="G1994" s="539">
        <f>IF('Form - Part 1'!$D$60="Yes",1,0)</f>
        <v>0</v>
      </c>
      <c r="H1994" s="527">
        <v>21</v>
      </c>
      <c r="I1994" s="561"/>
      <c r="J1994" s="562"/>
      <c r="K1994" s="567"/>
      <c r="L1994" s="564"/>
      <c r="M1994" s="563"/>
      <c r="N1994" s="568"/>
      <c r="O1994" s="570"/>
      <c r="P1994" s="671">
        <f t="shared" si="315"/>
        <v>0</v>
      </c>
      <c r="Q1994" s="63">
        <f t="shared" si="316"/>
        <v>0</v>
      </c>
      <c r="R1994" s="62">
        <f t="shared" si="317"/>
        <v>0</v>
      </c>
      <c r="S1994" s="66">
        <f t="shared" si="318"/>
        <v>0</v>
      </c>
      <c r="T1994" s="7">
        <f>($I1994='Team Results'!$L$4)+0</f>
        <v>0</v>
      </c>
      <c r="U1994" s="7">
        <f t="shared" si="319"/>
        <v>0</v>
      </c>
      <c r="V1994" s="7">
        <f t="shared" si="320"/>
        <v>0</v>
      </c>
      <c r="W1994" s="66">
        <f t="shared" si="321"/>
        <v>0</v>
      </c>
    </row>
    <row r="1995" spans="1:23" ht="15">
      <c r="A1995" s="5" t="str">
        <f t="shared" si="313"/>
        <v/>
      </c>
      <c r="B1995" s="5" t="str">
        <f t="shared" si="314"/>
        <v/>
      </c>
      <c r="C1995" s="5">
        <v>49</v>
      </c>
      <c r="D1995" s="764"/>
      <c r="F1995" s="529"/>
      <c r="G1995" s="539">
        <f>IF('Form - Part 1'!$D$60="Yes",1,0)</f>
        <v>0</v>
      </c>
      <c r="H1995" s="527">
        <v>22</v>
      </c>
      <c r="I1995" s="561"/>
      <c r="J1995" s="562"/>
      <c r="K1995" s="567"/>
      <c r="L1995" s="564"/>
      <c r="M1995" s="563"/>
      <c r="N1995" s="568"/>
      <c r="O1995" s="570"/>
      <c r="P1995" s="671">
        <f t="shared" si="315"/>
        <v>0</v>
      </c>
      <c r="Q1995" s="63">
        <f t="shared" si="316"/>
        <v>0</v>
      </c>
      <c r="R1995" s="62">
        <f t="shared" si="317"/>
        <v>0</v>
      </c>
      <c r="S1995" s="66">
        <f t="shared" si="318"/>
        <v>0</v>
      </c>
      <c r="T1995" s="7">
        <f>($I1995='Team Results'!$L$4)+0</f>
        <v>0</v>
      </c>
      <c r="U1995" s="7">
        <f t="shared" si="319"/>
        <v>0</v>
      </c>
      <c r="V1995" s="7">
        <f t="shared" si="320"/>
        <v>0</v>
      </c>
      <c r="W1995" s="66">
        <f t="shared" si="321"/>
        <v>0</v>
      </c>
    </row>
    <row r="1996" spans="1:23" ht="15">
      <c r="A1996" s="5" t="str">
        <f t="shared" si="313"/>
        <v/>
      </c>
      <c r="B1996" s="5" t="str">
        <f t="shared" si="314"/>
        <v/>
      </c>
      <c r="C1996" s="5">
        <v>49</v>
      </c>
      <c r="D1996" s="764"/>
      <c r="F1996" s="529"/>
      <c r="G1996" s="539">
        <f>IF('Form - Part 1'!$D$60="Yes",1,0)</f>
        <v>0</v>
      </c>
      <c r="H1996" s="527">
        <v>23</v>
      </c>
      <c r="I1996" s="561"/>
      <c r="J1996" s="562"/>
      <c r="K1996" s="567"/>
      <c r="L1996" s="564"/>
      <c r="M1996" s="563"/>
      <c r="N1996" s="568"/>
      <c r="O1996" s="570"/>
      <c r="P1996" s="671">
        <f t="shared" si="315"/>
        <v>0</v>
      </c>
      <c r="Q1996" s="63">
        <f t="shared" si="316"/>
        <v>0</v>
      </c>
      <c r="R1996" s="62">
        <f t="shared" si="317"/>
        <v>0</v>
      </c>
      <c r="S1996" s="66">
        <f t="shared" si="318"/>
        <v>0</v>
      </c>
      <c r="T1996" s="7">
        <f>($I1996='Team Results'!$L$4)+0</f>
        <v>0</v>
      </c>
      <c r="U1996" s="7">
        <f t="shared" si="319"/>
        <v>0</v>
      </c>
      <c r="V1996" s="7">
        <f t="shared" si="320"/>
        <v>0</v>
      </c>
      <c r="W1996" s="66">
        <f t="shared" si="321"/>
        <v>0</v>
      </c>
    </row>
    <row r="1997" spans="1:23" ht="15">
      <c r="A1997" s="5" t="str">
        <f t="shared" si="313"/>
        <v/>
      </c>
      <c r="B1997" s="5" t="str">
        <f t="shared" si="314"/>
        <v/>
      </c>
      <c r="C1997" s="5">
        <v>49</v>
      </c>
      <c r="D1997" s="764"/>
      <c r="F1997" s="529"/>
      <c r="G1997" s="539">
        <f>IF('Form - Part 1'!$D$60="Yes",1,0)</f>
        <v>0</v>
      </c>
      <c r="H1997" s="527">
        <v>24</v>
      </c>
      <c r="I1997" s="561"/>
      <c r="J1997" s="562"/>
      <c r="K1997" s="567"/>
      <c r="L1997" s="564"/>
      <c r="M1997" s="563"/>
      <c r="N1997" s="568"/>
      <c r="O1997" s="570"/>
      <c r="P1997" s="671">
        <f t="shared" si="315"/>
        <v>0</v>
      </c>
      <c r="Q1997" s="63">
        <f t="shared" si="316"/>
        <v>0</v>
      </c>
      <c r="R1997" s="62">
        <f t="shared" si="317"/>
        <v>0</v>
      </c>
      <c r="S1997" s="66">
        <f t="shared" si="318"/>
        <v>0</v>
      </c>
      <c r="T1997" s="7">
        <f>($I1997='Team Results'!$L$4)+0</f>
        <v>0</v>
      </c>
      <c r="U1997" s="7">
        <f t="shared" si="319"/>
        <v>0</v>
      </c>
      <c r="V1997" s="7">
        <f t="shared" si="320"/>
        <v>0</v>
      </c>
      <c r="W1997" s="66">
        <f t="shared" si="321"/>
        <v>0</v>
      </c>
    </row>
    <row r="1998" spans="1:23" ht="15">
      <c r="A1998" s="5" t="str">
        <f t="shared" si="313"/>
        <v/>
      </c>
      <c r="B1998" s="5" t="str">
        <f t="shared" si="314"/>
        <v/>
      </c>
      <c r="C1998" s="5">
        <v>49</v>
      </c>
      <c r="D1998" s="764"/>
      <c r="F1998" s="529"/>
      <c r="G1998" s="539">
        <f>IF('Form - Part 1'!$D$60="Yes",1,0)</f>
        <v>0</v>
      </c>
      <c r="H1998" s="527">
        <v>25</v>
      </c>
      <c r="I1998" s="561"/>
      <c r="J1998" s="562"/>
      <c r="K1998" s="567"/>
      <c r="L1998" s="564"/>
      <c r="M1998" s="563"/>
      <c r="N1998" s="568"/>
      <c r="O1998" s="570"/>
      <c r="P1998" s="671">
        <f t="shared" si="315"/>
        <v>0</v>
      </c>
      <c r="Q1998" s="63">
        <f t="shared" si="316"/>
        <v>0</v>
      </c>
      <c r="R1998" s="62">
        <f t="shared" si="317"/>
        <v>0</v>
      </c>
      <c r="S1998" s="66">
        <f t="shared" si="318"/>
        <v>0</v>
      </c>
      <c r="T1998" s="7">
        <f>($I1998='Team Results'!$L$4)+0</f>
        <v>0</v>
      </c>
      <c r="U1998" s="7">
        <f t="shared" si="319"/>
        <v>0</v>
      </c>
      <c r="V1998" s="7">
        <f t="shared" si="320"/>
        <v>0</v>
      </c>
      <c r="W1998" s="66">
        <f t="shared" si="321"/>
        <v>0</v>
      </c>
    </row>
    <row r="1999" spans="1:23" ht="15">
      <c r="A1999" s="5" t="str">
        <f t="shared" si="313"/>
        <v/>
      </c>
      <c r="B1999" s="5" t="str">
        <f t="shared" si="314"/>
        <v/>
      </c>
      <c r="C1999" s="5">
        <v>49</v>
      </c>
      <c r="D1999" s="764"/>
      <c r="F1999" s="529"/>
      <c r="G1999" s="539">
        <f>IF('Form - Part 1'!$D$60="Yes",1,0)</f>
        <v>0</v>
      </c>
      <c r="H1999" s="527">
        <v>26</v>
      </c>
      <c r="I1999" s="561"/>
      <c r="J1999" s="562"/>
      <c r="K1999" s="563"/>
      <c r="L1999" s="564"/>
      <c r="M1999" s="563"/>
      <c r="N1999" s="565"/>
      <c r="O1999" s="570"/>
      <c r="P1999" s="671">
        <f t="shared" si="315"/>
        <v>0</v>
      </c>
      <c r="Q1999" s="63">
        <f t="shared" si="316"/>
        <v>0</v>
      </c>
      <c r="R1999" s="62">
        <f t="shared" si="317"/>
        <v>0</v>
      </c>
      <c r="S1999" s="66">
        <f t="shared" si="318"/>
        <v>0</v>
      </c>
      <c r="T1999" s="7">
        <f>($I1999='Team Results'!$L$4)+0</f>
        <v>0</v>
      </c>
      <c r="U1999" s="7">
        <f t="shared" si="319"/>
        <v>0</v>
      </c>
      <c r="V1999" s="7">
        <f t="shared" si="320"/>
        <v>0</v>
      </c>
      <c r="W1999" s="66">
        <f t="shared" si="321"/>
        <v>0</v>
      </c>
    </row>
    <row r="2000" spans="1:23" ht="15">
      <c r="A2000" s="5" t="str">
        <f t="shared" si="313"/>
        <v/>
      </c>
      <c r="B2000" s="5" t="str">
        <f t="shared" si="314"/>
        <v/>
      </c>
      <c r="C2000" s="5">
        <v>49</v>
      </c>
      <c r="D2000" s="764"/>
      <c r="F2000" s="529"/>
      <c r="G2000" s="539">
        <f>IF('Form - Part 1'!$D$60="Yes",1,0)</f>
        <v>0</v>
      </c>
      <c r="H2000" s="527">
        <v>27</v>
      </c>
      <c r="I2000" s="561"/>
      <c r="J2000" s="562"/>
      <c r="K2000" s="563"/>
      <c r="L2000" s="564"/>
      <c r="M2000" s="563"/>
      <c r="N2000" s="565"/>
      <c r="O2000" s="570"/>
      <c r="P2000" s="671">
        <f t="shared" si="315"/>
        <v>0</v>
      </c>
      <c r="Q2000" s="63">
        <f t="shared" si="316"/>
        <v>0</v>
      </c>
      <c r="R2000" s="62">
        <f t="shared" si="317"/>
        <v>0</v>
      </c>
      <c r="S2000" s="66">
        <f t="shared" si="318"/>
        <v>0</v>
      </c>
      <c r="T2000" s="7">
        <f>($I2000='Team Results'!$L$4)+0</f>
        <v>0</v>
      </c>
      <c r="U2000" s="7">
        <f t="shared" si="319"/>
        <v>0</v>
      </c>
      <c r="V2000" s="7">
        <f t="shared" si="320"/>
        <v>0</v>
      </c>
      <c r="W2000" s="66">
        <f t="shared" si="321"/>
        <v>0</v>
      </c>
    </row>
    <row r="2001" spans="1:52" ht="15">
      <c r="A2001" s="5" t="str">
        <f t="shared" si="313"/>
        <v/>
      </c>
      <c r="B2001" s="5" t="str">
        <f t="shared" si="314"/>
        <v/>
      </c>
      <c r="C2001" s="5">
        <v>49</v>
      </c>
      <c r="D2001" s="764"/>
      <c r="F2001" s="529"/>
      <c r="G2001" s="539">
        <f>IF('Form - Part 1'!$D$60="Yes",1,0)</f>
        <v>0</v>
      </c>
      <c r="H2001" s="527">
        <v>28</v>
      </c>
      <c r="I2001" s="561"/>
      <c r="J2001" s="562"/>
      <c r="K2001" s="563"/>
      <c r="L2001" s="564"/>
      <c r="M2001" s="563"/>
      <c r="N2001" s="565"/>
      <c r="O2001" s="570"/>
      <c r="P2001" s="671">
        <f t="shared" si="315"/>
        <v>0</v>
      </c>
      <c r="Q2001" s="63">
        <f t="shared" si="316"/>
        <v>0</v>
      </c>
      <c r="R2001" s="62">
        <f t="shared" si="317"/>
        <v>0</v>
      </c>
      <c r="S2001" s="66">
        <f t="shared" si="318"/>
        <v>0</v>
      </c>
      <c r="T2001" s="7">
        <f>($I2001='Team Results'!$L$4)+0</f>
        <v>0</v>
      </c>
      <c r="U2001" s="7">
        <f t="shared" si="319"/>
        <v>0</v>
      </c>
      <c r="V2001" s="7">
        <f t="shared" si="320"/>
        <v>0</v>
      </c>
      <c r="W2001" s="66">
        <f t="shared" si="321"/>
        <v>0</v>
      </c>
    </row>
    <row r="2002" spans="1:52" ht="15">
      <c r="A2002" s="5" t="str">
        <f t="shared" si="313"/>
        <v/>
      </c>
      <c r="B2002" s="5" t="str">
        <f t="shared" si="314"/>
        <v/>
      </c>
      <c r="C2002" s="5">
        <v>49</v>
      </c>
      <c r="D2002" s="764"/>
      <c r="F2002" s="529"/>
      <c r="G2002" s="539">
        <f>IF('Form - Part 1'!$D$60="Yes",1,0)</f>
        <v>0</v>
      </c>
      <c r="H2002" s="527">
        <v>29</v>
      </c>
      <c r="I2002" s="561"/>
      <c r="J2002" s="562"/>
      <c r="K2002" s="563"/>
      <c r="L2002" s="564"/>
      <c r="M2002" s="563"/>
      <c r="N2002" s="565"/>
      <c r="O2002" s="570"/>
      <c r="P2002" s="671">
        <f t="shared" si="315"/>
        <v>0</v>
      </c>
      <c r="Q2002" s="63">
        <f t="shared" si="316"/>
        <v>0</v>
      </c>
      <c r="R2002" s="62">
        <f t="shared" si="317"/>
        <v>0</v>
      </c>
      <c r="S2002" s="66">
        <f t="shared" si="318"/>
        <v>0</v>
      </c>
      <c r="T2002" s="7">
        <f>($I2002='Team Results'!$L$4)+0</f>
        <v>0</v>
      </c>
      <c r="U2002" s="7">
        <f t="shared" si="319"/>
        <v>0</v>
      </c>
      <c r="V2002" s="7">
        <f t="shared" si="320"/>
        <v>0</v>
      </c>
      <c r="W2002" s="66">
        <f t="shared" si="321"/>
        <v>0</v>
      </c>
    </row>
    <row r="2003" spans="1:52" ht="15">
      <c r="A2003" s="5" t="str">
        <f t="shared" si="313"/>
        <v/>
      </c>
      <c r="B2003" s="5" t="str">
        <f t="shared" si="314"/>
        <v/>
      </c>
      <c r="C2003" s="5">
        <v>49</v>
      </c>
      <c r="D2003" s="764"/>
      <c r="F2003" s="529"/>
      <c r="G2003" s="539">
        <f>IF('Form - Part 1'!$D$60="Yes",1,0)</f>
        <v>0</v>
      </c>
      <c r="H2003" s="527">
        <v>30</v>
      </c>
      <c r="I2003" s="561"/>
      <c r="J2003" s="562"/>
      <c r="K2003" s="567"/>
      <c r="L2003" s="564"/>
      <c r="M2003" s="563"/>
      <c r="N2003" s="568"/>
      <c r="O2003" s="570"/>
      <c r="P2003" s="671">
        <f t="shared" si="315"/>
        <v>0</v>
      </c>
      <c r="Q2003" s="63">
        <f t="shared" si="316"/>
        <v>0</v>
      </c>
      <c r="R2003" s="62">
        <f t="shared" si="317"/>
        <v>0</v>
      </c>
      <c r="S2003" s="66">
        <f t="shared" si="318"/>
        <v>0</v>
      </c>
      <c r="T2003" s="7">
        <f>($I2003='Team Results'!$L$4)+0</f>
        <v>0</v>
      </c>
      <c r="U2003" s="7">
        <f t="shared" si="319"/>
        <v>0</v>
      </c>
      <c r="V2003" s="7">
        <f t="shared" si="320"/>
        <v>0</v>
      </c>
      <c r="W2003" s="66">
        <f t="shared" si="321"/>
        <v>0</v>
      </c>
    </row>
    <row r="2004" spans="1:52" ht="15">
      <c r="A2004" s="5" t="str">
        <f t="shared" si="313"/>
        <v/>
      </c>
      <c r="B2004" s="5" t="str">
        <f t="shared" si="314"/>
        <v/>
      </c>
      <c r="C2004" s="5">
        <v>49</v>
      </c>
      <c r="D2004" s="764"/>
      <c r="F2004" s="529"/>
      <c r="G2004" s="539">
        <f>IF('Form - Part 1'!$D$60="Yes",1,0)</f>
        <v>0</v>
      </c>
      <c r="H2004" s="527">
        <v>31</v>
      </c>
      <c r="I2004" s="561"/>
      <c r="J2004" s="562"/>
      <c r="K2004" s="567"/>
      <c r="L2004" s="564"/>
      <c r="M2004" s="563"/>
      <c r="N2004" s="568"/>
      <c r="O2004" s="570"/>
      <c r="P2004" s="671">
        <f t="shared" si="315"/>
        <v>0</v>
      </c>
      <c r="Q2004" s="63">
        <f t="shared" si="316"/>
        <v>0</v>
      </c>
      <c r="R2004" s="62">
        <f t="shared" si="317"/>
        <v>0</v>
      </c>
      <c r="S2004" s="66">
        <f t="shared" si="318"/>
        <v>0</v>
      </c>
      <c r="T2004" s="7">
        <f>($I2004='Team Results'!$L$4)+0</f>
        <v>0</v>
      </c>
      <c r="U2004" s="7">
        <f t="shared" si="319"/>
        <v>0</v>
      </c>
      <c r="V2004" s="7">
        <f t="shared" si="320"/>
        <v>0</v>
      </c>
      <c r="W2004" s="66">
        <f t="shared" si="321"/>
        <v>0</v>
      </c>
    </row>
    <row r="2005" spans="1:52" ht="15">
      <c r="A2005" s="5" t="str">
        <f t="shared" si="313"/>
        <v/>
      </c>
      <c r="B2005" s="5" t="str">
        <f t="shared" si="314"/>
        <v/>
      </c>
      <c r="C2005" s="5">
        <v>49</v>
      </c>
      <c r="D2005" s="764"/>
      <c r="F2005" s="529"/>
      <c r="G2005" s="539">
        <f>IF('Form - Part 1'!$D$60="Yes",1,0)</f>
        <v>0</v>
      </c>
      <c r="H2005" s="527">
        <v>32</v>
      </c>
      <c r="I2005" s="561"/>
      <c r="J2005" s="562"/>
      <c r="K2005" s="567"/>
      <c r="L2005" s="564"/>
      <c r="M2005" s="563"/>
      <c r="N2005" s="568"/>
      <c r="O2005" s="570"/>
      <c r="P2005" s="671">
        <f t="shared" si="315"/>
        <v>0</v>
      </c>
      <c r="Q2005" s="63">
        <f t="shared" si="316"/>
        <v>0</v>
      </c>
      <c r="R2005" s="62">
        <f t="shared" si="317"/>
        <v>0</v>
      </c>
      <c r="S2005" s="66">
        <f t="shared" si="318"/>
        <v>0</v>
      </c>
      <c r="T2005" s="7">
        <f>($I2005='Team Results'!$L$4)+0</f>
        <v>0</v>
      </c>
      <c r="U2005" s="7">
        <f t="shared" si="319"/>
        <v>0</v>
      </c>
      <c r="V2005" s="7">
        <f t="shared" si="320"/>
        <v>0</v>
      </c>
      <c r="W2005" s="66">
        <f t="shared" si="321"/>
        <v>0</v>
      </c>
    </row>
    <row r="2006" spans="1:52" ht="15">
      <c r="A2006" s="5" t="str">
        <f t="shared" si="313"/>
        <v/>
      </c>
      <c r="B2006" s="5" t="str">
        <f t="shared" si="314"/>
        <v/>
      </c>
      <c r="C2006" s="5">
        <v>49</v>
      </c>
      <c r="D2006" s="764"/>
      <c r="F2006" s="529"/>
      <c r="G2006" s="539">
        <f>IF('Form - Part 1'!$D$60="Yes",1,0)</f>
        <v>0</v>
      </c>
      <c r="H2006" s="527">
        <v>33</v>
      </c>
      <c r="I2006" s="561"/>
      <c r="J2006" s="562"/>
      <c r="K2006" s="567"/>
      <c r="L2006" s="564"/>
      <c r="M2006" s="563"/>
      <c r="N2006" s="568"/>
      <c r="O2006" s="570"/>
      <c r="P2006" s="671">
        <f t="shared" si="315"/>
        <v>0</v>
      </c>
      <c r="Q2006" s="63">
        <f t="shared" si="316"/>
        <v>0</v>
      </c>
      <c r="R2006" s="62">
        <f t="shared" si="317"/>
        <v>0</v>
      </c>
      <c r="S2006" s="66">
        <f t="shared" si="318"/>
        <v>0</v>
      </c>
      <c r="T2006" s="7">
        <f>($I2006='Team Results'!$L$4)+0</f>
        <v>0</v>
      </c>
      <c r="U2006" s="7">
        <f t="shared" si="319"/>
        <v>0</v>
      </c>
      <c r="V2006" s="7">
        <f t="shared" si="320"/>
        <v>0</v>
      </c>
      <c r="W2006" s="66">
        <f t="shared" si="321"/>
        <v>0</v>
      </c>
    </row>
    <row r="2007" spans="1:52" ht="15">
      <c r="A2007" s="5" t="str">
        <f t="shared" si="313"/>
        <v/>
      </c>
      <c r="B2007" s="5" t="str">
        <f t="shared" si="314"/>
        <v/>
      </c>
      <c r="C2007" s="5">
        <v>49</v>
      </c>
      <c r="D2007" s="764"/>
      <c r="F2007" s="529"/>
      <c r="G2007" s="539">
        <f>IF('Form - Part 1'!$D$60="Yes",1,0)</f>
        <v>0</v>
      </c>
      <c r="H2007" s="527">
        <v>34</v>
      </c>
      <c r="I2007" s="561"/>
      <c r="J2007" s="562"/>
      <c r="K2007" s="567"/>
      <c r="L2007" s="564"/>
      <c r="M2007" s="563"/>
      <c r="N2007" s="568"/>
      <c r="O2007" s="570"/>
      <c r="P2007" s="671">
        <f t="shared" si="315"/>
        <v>0</v>
      </c>
      <c r="Q2007" s="63">
        <f t="shared" si="316"/>
        <v>0</v>
      </c>
      <c r="R2007" s="62">
        <f t="shared" si="317"/>
        <v>0</v>
      </c>
      <c r="S2007" s="66">
        <f t="shared" si="318"/>
        <v>0</v>
      </c>
      <c r="T2007" s="7">
        <f>($I2007='Team Results'!$L$4)+0</f>
        <v>0</v>
      </c>
      <c r="U2007" s="7">
        <f t="shared" si="319"/>
        <v>0</v>
      </c>
      <c r="V2007" s="7">
        <f t="shared" si="320"/>
        <v>0</v>
      </c>
      <c r="W2007" s="66">
        <f t="shared" si="321"/>
        <v>0</v>
      </c>
    </row>
    <row r="2008" spans="1:52" ht="15">
      <c r="A2008" s="5" t="str">
        <f t="shared" si="313"/>
        <v/>
      </c>
      <c r="B2008" s="5" t="str">
        <f t="shared" si="314"/>
        <v/>
      </c>
      <c r="C2008" s="5">
        <v>49</v>
      </c>
      <c r="D2008" s="764"/>
      <c r="F2008" s="529"/>
      <c r="G2008" s="539">
        <f>IF('Form - Part 1'!$D$60="Yes",1,0)</f>
        <v>0</v>
      </c>
      <c r="H2008" s="527">
        <v>35</v>
      </c>
      <c r="I2008" s="561"/>
      <c r="J2008" s="562"/>
      <c r="K2008" s="567"/>
      <c r="L2008" s="564"/>
      <c r="M2008" s="563"/>
      <c r="N2008" s="568"/>
      <c r="O2008" s="570"/>
      <c r="P2008" s="671">
        <f t="shared" si="315"/>
        <v>0</v>
      </c>
      <c r="Q2008" s="63">
        <f t="shared" si="316"/>
        <v>0</v>
      </c>
      <c r="R2008" s="62">
        <f t="shared" si="317"/>
        <v>0</v>
      </c>
      <c r="S2008" s="66">
        <f t="shared" si="318"/>
        <v>0</v>
      </c>
      <c r="T2008" s="7">
        <f>($I2008='Team Results'!$L$4)+0</f>
        <v>0</v>
      </c>
      <c r="U2008" s="7">
        <f t="shared" si="319"/>
        <v>0</v>
      </c>
      <c r="V2008" s="7">
        <f t="shared" si="320"/>
        <v>0</v>
      </c>
      <c r="W2008" s="66">
        <f t="shared" si="321"/>
        <v>0</v>
      </c>
    </row>
    <row r="2009" spans="1:52" ht="15">
      <c r="A2009" s="5" t="str">
        <f t="shared" si="313"/>
        <v/>
      </c>
      <c r="B2009" s="5" t="str">
        <f t="shared" si="314"/>
        <v/>
      </c>
      <c r="C2009" s="5">
        <v>49</v>
      </c>
      <c r="D2009" s="764"/>
      <c r="F2009" s="529"/>
      <c r="G2009" s="539">
        <f>IF('Form - Part 1'!$D$60="Yes",1,0)</f>
        <v>0</v>
      </c>
      <c r="H2009" s="527">
        <v>36</v>
      </c>
      <c r="I2009" s="561"/>
      <c r="J2009" s="562"/>
      <c r="K2009" s="567"/>
      <c r="L2009" s="564"/>
      <c r="M2009" s="563"/>
      <c r="N2009" s="568"/>
      <c r="O2009" s="570"/>
      <c r="P2009" s="671">
        <f t="shared" si="315"/>
        <v>0</v>
      </c>
      <c r="Q2009" s="63">
        <f t="shared" si="316"/>
        <v>0</v>
      </c>
      <c r="R2009" s="62">
        <f t="shared" si="317"/>
        <v>0</v>
      </c>
      <c r="S2009" s="66">
        <f t="shared" si="318"/>
        <v>0</v>
      </c>
      <c r="T2009" s="7">
        <f>($I2009='Team Results'!$L$4)+0</f>
        <v>0</v>
      </c>
      <c r="U2009" s="7">
        <f t="shared" si="319"/>
        <v>0</v>
      </c>
      <c r="V2009" s="7">
        <f t="shared" si="320"/>
        <v>0</v>
      </c>
      <c r="W2009" s="66">
        <f t="shared" si="321"/>
        <v>0</v>
      </c>
    </row>
    <row r="2010" spans="1:52" ht="15">
      <c r="A2010" s="5" t="str">
        <f t="shared" si="313"/>
        <v/>
      </c>
      <c r="B2010" s="5" t="str">
        <f t="shared" si="314"/>
        <v/>
      </c>
      <c r="C2010" s="5">
        <v>49</v>
      </c>
      <c r="D2010" s="764"/>
      <c r="F2010" s="529"/>
      <c r="G2010" s="539">
        <f>IF('Form - Part 1'!$D$60="Yes",1,0)</f>
        <v>0</v>
      </c>
      <c r="H2010" s="527">
        <v>37</v>
      </c>
      <c r="I2010" s="561"/>
      <c r="J2010" s="562"/>
      <c r="K2010" s="567"/>
      <c r="L2010" s="564"/>
      <c r="M2010" s="563"/>
      <c r="N2010" s="568"/>
      <c r="O2010" s="570"/>
      <c r="P2010" s="671">
        <f t="shared" si="315"/>
        <v>0</v>
      </c>
      <c r="Q2010" s="63">
        <f t="shared" si="316"/>
        <v>0</v>
      </c>
      <c r="R2010" s="62">
        <f t="shared" si="317"/>
        <v>0</v>
      </c>
      <c r="S2010" s="66">
        <f t="shared" si="318"/>
        <v>0</v>
      </c>
      <c r="T2010" s="7">
        <f>($I2010='Team Results'!$L$4)+0</f>
        <v>0</v>
      </c>
      <c r="U2010" s="7">
        <f t="shared" si="319"/>
        <v>0</v>
      </c>
      <c r="V2010" s="7">
        <f t="shared" si="320"/>
        <v>0</v>
      </c>
      <c r="W2010" s="66">
        <f t="shared" si="321"/>
        <v>0</v>
      </c>
    </row>
    <row r="2011" spans="1:52" ht="15">
      <c r="A2011" s="5" t="str">
        <f t="shared" si="313"/>
        <v/>
      </c>
      <c r="B2011" s="5" t="str">
        <f t="shared" si="314"/>
        <v/>
      </c>
      <c r="C2011" s="5">
        <v>49</v>
      </c>
      <c r="D2011" s="764"/>
      <c r="F2011" s="529"/>
      <c r="G2011" s="539">
        <f>IF('Form - Part 1'!$D$60="Yes",1,0)</f>
        <v>0</v>
      </c>
      <c r="H2011" s="527">
        <v>38</v>
      </c>
      <c r="I2011" s="561"/>
      <c r="J2011" s="562"/>
      <c r="K2011" s="567"/>
      <c r="L2011" s="564"/>
      <c r="M2011" s="563"/>
      <c r="N2011" s="568"/>
      <c r="O2011" s="570"/>
      <c r="P2011" s="671">
        <f t="shared" si="315"/>
        <v>0</v>
      </c>
      <c r="Q2011" s="63">
        <f t="shared" si="316"/>
        <v>0</v>
      </c>
      <c r="R2011" s="62">
        <f t="shared" si="317"/>
        <v>0</v>
      </c>
      <c r="S2011" s="66">
        <f t="shared" si="318"/>
        <v>0</v>
      </c>
      <c r="T2011" s="7">
        <f>($I2011='Team Results'!$L$4)+0</f>
        <v>0</v>
      </c>
      <c r="U2011" s="7">
        <f t="shared" si="319"/>
        <v>0</v>
      </c>
      <c r="V2011" s="7">
        <f t="shared" si="320"/>
        <v>0</v>
      </c>
      <c r="W2011" s="66">
        <f t="shared" si="321"/>
        <v>0</v>
      </c>
    </row>
    <row r="2012" spans="1:52" ht="15">
      <c r="A2012" s="5" t="str">
        <f t="shared" si="313"/>
        <v/>
      </c>
      <c r="B2012" s="5" t="str">
        <f t="shared" si="314"/>
        <v/>
      </c>
      <c r="C2012" s="5">
        <v>49</v>
      </c>
      <c r="D2012" s="764"/>
      <c r="F2012" s="529"/>
      <c r="G2012" s="539">
        <f>IF('Form - Part 1'!$D$60="Yes",1,0)</f>
        <v>0</v>
      </c>
      <c r="H2012" s="527">
        <v>39</v>
      </c>
      <c r="I2012" s="561"/>
      <c r="J2012" s="562"/>
      <c r="K2012" s="563"/>
      <c r="L2012" s="564"/>
      <c r="M2012" s="563"/>
      <c r="N2012" s="565"/>
      <c r="O2012" s="570"/>
      <c r="P2012" s="671">
        <f t="shared" si="315"/>
        <v>0</v>
      </c>
      <c r="Q2012" s="63">
        <f t="shared" si="316"/>
        <v>0</v>
      </c>
      <c r="R2012" s="62">
        <f t="shared" si="317"/>
        <v>0</v>
      </c>
      <c r="S2012" s="66">
        <f t="shared" si="318"/>
        <v>0</v>
      </c>
      <c r="T2012" s="7">
        <f>($I2012='Team Results'!$L$4)+0</f>
        <v>0</v>
      </c>
      <c r="U2012" s="7">
        <f t="shared" si="319"/>
        <v>0</v>
      </c>
      <c r="V2012" s="7">
        <f t="shared" si="320"/>
        <v>0</v>
      </c>
      <c r="W2012" s="66">
        <f t="shared" si="321"/>
        <v>0</v>
      </c>
    </row>
    <row r="2013" spans="1:52" s="5" customFormat="1" ht="15">
      <c r="A2013" s="5" t="str">
        <f t="shared" si="313"/>
        <v/>
      </c>
      <c r="B2013" s="5" t="str">
        <f t="shared" si="314"/>
        <v/>
      </c>
      <c r="C2013" s="5">
        <v>49</v>
      </c>
      <c r="D2013" s="765"/>
      <c r="E2013" s="536"/>
      <c r="F2013" s="529"/>
      <c r="G2013" s="539">
        <f>IF('Form - Part 1'!$D$60="Yes",1,0)</f>
        <v>0</v>
      </c>
      <c r="H2013" s="537">
        <v>40</v>
      </c>
      <c r="I2013" s="579"/>
      <c r="J2013" s="580"/>
      <c r="K2013" s="583"/>
      <c r="L2013" s="582"/>
      <c r="M2013" s="583"/>
      <c r="N2013" s="584"/>
      <c r="O2013" s="585"/>
      <c r="P2013" s="671">
        <f t="shared" si="315"/>
        <v>0</v>
      </c>
      <c r="Q2013" s="63">
        <f t="shared" si="316"/>
        <v>0</v>
      </c>
      <c r="R2013" s="62">
        <f t="shared" si="317"/>
        <v>0</v>
      </c>
      <c r="S2013" s="66">
        <f t="shared" si="318"/>
        <v>0</v>
      </c>
      <c r="T2013" s="7">
        <f>($I2013='Team Results'!$L$4)+0</f>
        <v>0</v>
      </c>
      <c r="U2013" s="7">
        <f t="shared" si="319"/>
        <v>0</v>
      </c>
      <c r="V2013" s="7">
        <f t="shared" si="320"/>
        <v>0</v>
      </c>
      <c r="W2013" s="66">
        <f t="shared" si="321"/>
        <v>0</v>
      </c>
      <c r="X2013" s="62"/>
      <c r="Y2013" s="62"/>
      <c r="Z2013" s="62"/>
      <c r="AA2013" s="62"/>
      <c r="AB2013" s="62"/>
      <c r="AC2013" s="62"/>
      <c r="AD2013" s="62"/>
      <c r="AE2013" s="62"/>
      <c r="AF2013" s="62"/>
      <c r="AG2013" s="62"/>
      <c r="AH2013" s="62"/>
      <c r="AI2013" s="62"/>
      <c r="AJ2013" s="62"/>
      <c r="AK2013" s="62"/>
      <c r="AL2013" s="62"/>
      <c r="AM2013" s="62"/>
      <c r="AN2013" s="62"/>
      <c r="AO2013" s="62"/>
      <c r="AP2013" s="62"/>
      <c r="AQ2013" s="62"/>
      <c r="AR2013" s="62"/>
      <c r="AS2013" s="62"/>
      <c r="AT2013" s="62"/>
      <c r="AU2013" s="62"/>
      <c r="AV2013" s="62"/>
      <c r="AW2013" s="62"/>
      <c r="AX2013" s="62"/>
      <c r="AY2013" s="62"/>
      <c r="AZ2013" s="62"/>
    </row>
    <row r="2014" spans="1:52" s="241" customFormat="1">
      <c r="D2014" s="298"/>
      <c r="E2014" s="299"/>
      <c r="F2014" s="300"/>
      <c r="G2014" s="300"/>
      <c r="I2014" s="242"/>
      <c r="J2014" s="242"/>
      <c r="K2014" s="242"/>
      <c r="L2014" s="242"/>
      <c r="M2014" s="242"/>
      <c r="N2014" s="242"/>
      <c r="O2014" s="243"/>
      <c r="P2014" s="671">
        <f t="shared" si="315"/>
        <v>0</v>
      </c>
      <c r="Q2014" s="63">
        <f t="shared" si="316"/>
        <v>0</v>
      </c>
      <c r="R2014" s="62">
        <f t="shared" si="317"/>
        <v>0</v>
      </c>
      <c r="S2014" s="66">
        <f t="shared" si="318"/>
        <v>0</v>
      </c>
      <c r="T2014" s="7">
        <f>($I2014='Team Results'!$L$4)+0</f>
        <v>0</v>
      </c>
      <c r="U2014" s="7">
        <f t="shared" si="319"/>
        <v>0</v>
      </c>
      <c r="V2014" s="7">
        <f t="shared" si="320"/>
        <v>0</v>
      </c>
      <c r="W2014" s="66">
        <f t="shared" si="321"/>
        <v>0</v>
      </c>
    </row>
    <row r="2015" spans="1:52" ht="15">
      <c r="A2015" s="5" t="str">
        <f>IF(ISERROR(MONTH($E$2015)),"",MONTH($E$2015))</f>
        <v/>
      </c>
      <c r="B2015" s="5" t="str">
        <f>IF(ISERROR(WEEKNUM($E$2015)),"",WEEKNUM($E$2015))</f>
        <v/>
      </c>
      <c r="C2015" s="5">
        <v>50</v>
      </c>
      <c r="D2015" s="763">
        <v>50</v>
      </c>
      <c r="E2015" s="538" t="str">
        <f>IF(ISBLANK('Form - Part 1'!B61),"",'Form - Part 1'!B61)</f>
        <v/>
      </c>
      <c r="F2015" s="539" t="str">
        <f>IF(ISBLANK('Form - Part 1'!C61),"0",'Form - Part 1'!C61)</f>
        <v>0</v>
      </c>
      <c r="G2015" s="539">
        <f>IF('Form - Part 1'!$D$61="Yes",1,0)</f>
        <v>0</v>
      </c>
      <c r="H2015" s="527">
        <v>1</v>
      </c>
      <c r="I2015" s="561"/>
      <c r="J2015" s="562"/>
      <c r="K2015" s="563"/>
      <c r="L2015" s="564"/>
      <c r="M2015" s="563"/>
      <c r="N2015" s="565"/>
      <c r="O2015" s="570"/>
      <c r="P2015" s="671">
        <f t="shared" si="315"/>
        <v>0</v>
      </c>
      <c r="Q2015" s="63">
        <f t="shared" si="316"/>
        <v>0</v>
      </c>
      <c r="R2015" s="62">
        <f t="shared" si="317"/>
        <v>0</v>
      </c>
      <c r="S2015" s="66">
        <f t="shared" si="318"/>
        <v>0</v>
      </c>
      <c r="T2015" s="7">
        <f>($I2015='Team Results'!$L$4)+0</f>
        <v>0</v>
      </c>
      <c r="U2015" s="7">
        <f t="shared" si="319"/>
        <v>0</v>
      </c>
      <c r="V2015" s="7">
        <f t="shared" si="320"/>
        <v>0</v>
      </c>
      <c r="W2015" s="66">
        <f t="shared" si="321"/>
        <v>0</v>
      </c>
    </row>
    <row r="2016" spans="1:52" ht="15">
      <c r="A2016" s="5" t="str">
        <f t="shared" ref="A2016:A2054" si="322">IF(ISERROR(MONTH($E$2015)),"",MONTH($E$2015))</f>
        <v/>
      </c>
      <c r="B2016" s="5" t="str">
        <f t="shared" ref="B2016:B2054" si="323">IF(ISERROR(WEEKNUM($E$2015)),"",WEEKNUM($E$2015))</f>
        <v/>
      </c>
      <c r="C2016" s="5">
        <v>50</v>
      </c>
      <c r="D2016" s="764"/>
      <c r="F2016" s="529"/>
      <c r="G2016" s="539">
        <f>IF('Form - Part 1'!$D$61="Yes",1,0)</f>
        <v>0</v>
      </c>
      <c r="H2016" s="527">
        <v>2</v>
      </c>
      <c r="I2016" s="561"/>
      <c r="J2016" s="562"/>
      <c r="K2016" s="567"/>
      <c r="L2016" s="564"/>
      <c r="M2016" s="563"/>
      <c r="N2016" s="568"/>
      <c r="O2016" s="570"/>
      <c r="P2016" s="671">
        <f t="shared" si="315"/>
        <v>0</v>
      </c>
      <c r="Q2016" s="63">
        <f t="shared" si="316"/>
        <v>0</v>
      </c>
      <c r="R2016" s="62">
        <f t="shared" si="317"/>
        <v>0</v>
      </c>
      <c r="S2016" s="66">
        <f t="shared" si="318"/>
        <v>0</v>
      </c>
      <c r="T2016" s="7">
        <f>($I2016='Team Results'!$L$4)+0</f>
        <v>0</v>
      </c>
      <c r="U2016" s="7">
        <f t="shared" si="319"/>
        <v>0</v>
      </c>
      <c r="V2016" s="7">
        <f t="shared" si="320"/>
        <v>0</v>
      </c>
      <c r="W2016" s="66">
        <f t="shared" si="321"/>
        <v>0</v>
      </c>
    </row>
    <row r="2017" spans="1:23" ht="15">
      <c r="A2017" s="5" t="str">
        <f t="shared" si="322"/>
        <v/>
      </c>
      <c r="B2017" s="5" t="str">
        <f t="shared" si="323"/>
        <v/>
      </c>
      <c r="C2017" s="5">
        <v>50</v>
      </c>
      <c r="D2017" s="764"/>
      <c r="F2017" s="529"/>
      <c r="G2017" s="539">
        <f>IF('Form - Part 1'!$D$61="Yes",1,0)</f>
        <v>0</v>
      </c>
      <c r="H2017" s="527">
        <v>3</v>
      </c>
      <c r="I2017" s="561"/>
      <c r="J2017" s="562"/>
      <c r="K2017" s="567"/>
      <c r="L2017" s="564"/>
      <c r="M2017" s="563"/>
      <c r="N2017" s="568"/>
      <c r="O2017" s="570"/>
      <c r="P2017" s="671">
        <f t="shared" si="315"/>
        <v>0</v>
      </c>
      <c r="Q2017" s="63">
        <f t="shared" si="316"/>
        <v>0</v>
      </c>
      <c r="R2017" s="62">
        <f t="shared" si="317"/>
        <v>0</v>
      </c>
      <c r="S2017" s="66">
        <f t="shared" si="318"/>
        <v>0</v>
      </c>
      <c r="T2017" s="7">
        <f>($I2017='Team Results'!$L$4)+0</f>
        <v>0</v>
      </c>
      <c r="U2017" s="7">
        <f t="shared" si="319"/>
        <v>0</v>
      </c>
      <c r="V2017" s="7">
        <f t="shared" si="320"/>
        <v>0</v>
      </c>
      <c r="W2017" s="66">
        <f t="shared" si="321"/>
        <v>0</v>
      </c>
    </row>
    <row r="2018" spans="1:23" ht="15">
      <c r="A2018" s="5" t="str">
        <f t="shared" si="322"/>
        <v/>
      </c>
      <c r="B2018" s="5" t="str">
        <f t="shared" si="323"/>
        <v/>
      </c>
      <c r="C2018" s="5">
        <v>50</v>
      </c>
      <c r="D2018" s="764"/>
      <c r="F2018" s="529"/>
      <c r="G2018" s="539">
        <f>IF('Form - Part 1'!$D$61="Yes",1,0)</f>
        <v>0</v>
      </c>
      <c r="H2018" s="527">
        <v>4</v>
      </c>
      <c r="I2018" s="561"/>
      <c r="J2018" s="562"/>
      <c r="K2018" s="563"/>
      <c r="L2018" s="564"/>
      <c r="M2018" s="563"/>
      <c r="N2018" s="565"/>
      <c r="O2018" s="570"/>
      <c r="P2018" s="671">
        <f t="shared" si="315"/>
        <v>0</v>
      </c>
      <c r="Q2018" s="63">
        <f t="shared" si="316"/>
        <v>0</v>
      </c>
      <c r="R2018" s="62">
        <f t="shared" si="317"/>
        <v>0</v>
      </c>
      <c r="S2018" s="66">
        <f t="shared" si="318"/>
        <v>0</v>
      </c>
      <c r="T2018" s="7">
        <f>($I2018='Team Results'!$L$4)+0</f>
        <v>0</v>
      </c>
      <c r="U2018" s="7">
        <f t="shared" si="319"/>
        <v>0</v>
      </c>
      <c r="V2018" s="7">
        <f t="shared" si="320"/>
        <v>0</v>
      </c>
      <c r="W2018" s="66">
        <f t="shared" si="321"/>
        <v>0</v>
      </c>
    </row>
    <row r="2019" spans="1:23" ht="15">
      <c r="A2019" s="5" t="str">
        <f t="shared" si="322"/>
        <v/>
      </c>
      <c r="B2019" s="5" t="str">
        <f t="shared" si="323"/>
        <v/>
      </c>
      <c r="C2019" s="5">
        <v>50</v>
      </c>
      <c r="D2019" s="764"/>
      <c r="F2019" s="529"/>
      <c r="G2019" s="539">
        <f>IF('Form - Part 1'!$D$61="Yes",1,0)</f>
        <v>0</v>
      </c>
      <c r="H2019" s="527">
        <v>5</v>
      </c>
      <c r="I2019" s="561"/>
      <c r="J2019" s="562"/>
      <c r="K2019" s="563"/>
      <c r="L2019" s="564"/>
      <c r="M2019" s="563"/>
      <c r="N2019" s="565"/>
      <c r="O2019" s="570"/>
      <c r="P2019" s="671">
        <f t="shared" si="315"/>
        <v>0</v>
      </c>
      <c r="Q2019" s="63">
        <f t="shared" si="316"/>
        <v>0</v>
      </c>
      <c r="R2019" s="62">
        <f t="shared" si="317"/>
        <v>0</v>
      </c>
      <c r="S2019" s="66">
        <f t="shared" si="318"/>
        <v>0</v>
      </c>
      <c r="T2019" s="7">
        <f>($I2019='Team Results'!$L$4)+0</f>
        <v>0</v>
      </c>
      <c r="U2019" s="7">
        <f t="shared" si="319"/>
        <v>0</v>
      </c>
      <c r="V2019" s="7">
        <f t="shared" si="320"/>
        <v>0</v>
      </c>
      <c r="W2019" s="66">
        <f t="shared" si="321"/>
        <v>0</v>
      </c>
    </row>
    <row r="2020" spans="1:23" ht="15">
      <c r="A2020" s="5" t="str">
        <f t="shared" si="322"/>
        <v/>
      </c>
      <c r="B2020" s="5" t="str">
        <f t="shared" si="323"/>
        <v/>
      </c>
      <c r="C2020" s="5">
        <v>50</v>
      </c>
      <c r="D2020" s="764"/>
      <c r="F2020" s="529"/>
      <c r="G2020" s="539">
        <f>IF('Form - Part 1'!$D$61="Yes",1,0)</f>
        <v>0</v>
      </c>
      <c r="H2020" s="527">
        <v>6</v>
      </c>
      <c r="I2020" s="561"/>
      <c r="J2020" s="562"/>
      <c r="K2020" s="563"/>
      <c r="L2020" s="564"/>
      <c r="M2020" s="563"/>
      <c r="N2020" s="565"/>
      <c r="O2020" s="570"/>
      <c r="P2020" s="671">
        <f t="shared" si="315"/>
        <v>0</v>
      </c>
      <c r="Q2020" s="63">
        <f t="shared" si="316"/>
        <v>0</v>
      </c>
      <c r="R2020" s="62">
        <f t="shared" si="317"/>
        <v>0</v>
      </c>
      <c r="S2020" s="66">
        <f t="shared" si="318"/>
        <v>0</v>
      </c>
      <c r="T2020" s="7">
        <f>($I2020='Team Results'!$L$4)+0</f>
        <v>0</v>
      </c>
      <c r="U2020" s="7">
        <f t="shared" si="319"/>
        <v>0</v>
      </c>
      <c r="V2020" s="7">
        <f t="shared" si="320"/>
        <v>0</v>
      </c>
      <c r="W2020" s="66">
        <f t="shared" si="321"/>
        <v>0</v>
      </c>
    </row>
    <row r="2021" spans="1:23" ht="15">
      <c r="A2021" s="5" t="str">
        <f t="shared" si="322"/>
        <v/>
      </c>
      <c r="B2021" s="5" t="str">
        <f t="shared" si="323"/>
        <v/>
      </c>
      <c r="C2021" s="5">
        <v>50</v>
      </c>
      <c r="D2021" s="764"/>
      <c r="F2021" s="529"/>
      <c r="G2021" s="539">
        <f>IF('Form - Part 1'!$D$61="Yes",1,0)</f>
        <v>0</v>
      </c>
      <c r="H2021" s="527">
        <v>7</v>
      </c>
      <c r="I2021" s="561"/>
      <c r="J2021" s="562"/>
      <c r="K2021" s="567"/>
      <c r="L2021" s="564"/>
      <c r="M2021" s="563"/>
      <c r="N2021" s="568"/>
      <c r="O2021" s="570"/>
      <c r="P2021" s="671">
        <f t="shared" si="315"/>
        <v>0</v>
      </c>
      <c r="Q2021" s="63">
        <f t="shared" si="316"/>
        <v>0</v>
      </c>
      <c r="R2021" s="62">
        <f t="shared" si="317"/>
        <v>0</v>
      </c>
      <c r="S2021" s="66">
        <f t="shared" si="318"/>
        <v>0</v>
      </c>
      <c r="T2021" s="7">
        <f>($I2021='Team Results'!$L$4)+0</f>
        <v>0</v>
      </c>
      <c r="U2021" s="7">
        <f t="shared" si="319"/>
        <v>0</v>
      </c>
      <c r="V2021" s="7">
        <f t="shared" si="320"/>
        <v>0</v>
      </c>
      <c r="W2021" s="66">
        <f t="shared" si="321"/>
        <v>0</v>
      </c>
    </row>
    <row r="2022" spans="1:23" ht="15">
      <c r="A2022" s="5" t="str">
        <f t="shared" si="322"/>
        <v/>
      </c>
      <c r="B2022" s="5" t="str">
        <f t="shared" si="323"/>
        <v/>
      </c>
      <c r="C2022" s="5">
        <v>50</v>
      </c>
      <c r="D2022" s="764"/>
      <c r="F2022" s="529"/>
      <c r="G2022" s="539">
        <f>IF('Form - Part 1'!$D$61="Yes",1,0)</f>
        <v>0</v>
      </c>
      <c r="H2022" s="527">
        <v>8</v>
      </c>
      <c r="I2022" s="561"/>
      <c r="J2022" s="562"/>
      <c r="K2022" s="567"/>
      <c r="L2022" s="564"/>
      <c r="M2022" s="563"/>
      <c r="N2022" s="568"/>
      <c r="O2022" s="570"/>
      <c r="P2022" s="671">
        <f t="shared" si="315"/>
        <v>0</v>
      </c>
      <c r="Q2022" s="63">
        <f t="shared" si="316"/>
        <v>0</v>
      </c>
      <c r="R2022" s="62">
        <f t="shared" si="317"/>
        <v>0</v>
      </c>
      <c r="S2022" s="66">
        <f t="shared" si="318"/>
        <v>0</v>
      </c>
      <c r="T2022" s="7">
        <f>($I2022='Team Results'!$L$4)+0</f>
        <v>0</v>
      </c>
      <c r="U2022" s="7">
        <f t="shared" si="319"/>
        <v>0</v>
      </c>
      <c r="V2022" s="7">
        <f t="shared" si="320"/>
        <v>0</v>
      </c>
      <c r="W2022" s="66">
        <f t="shared" si="321"/>
        <v>0</v>
      </c>
    </row>
    <row r="2023" spans="1:23" ht="15">
      <c r="A2023" s="5" t="str">
        <f t="shared" si="322"/>
        <v/>
      </c>
      <c r="B2023" s="5" t="str">
        <f t="shared" si="323"/>
        <v/>
      </c>
      <c r="C2023" s="5">
        <v>50</v>
      </c>
      <c r="D2023" s="764"/>
      <c r="F2023" s="529"/>
      <c r="G2023" s="539">
        <f>IF('Form - Part 1'!$D$61="Yes",1,0)</f>
        <v>0</v>
      </c>
      <c r="H2023" s="527">
        <v>9</v>
      </c>
      <c r="I2023" s="561"/>
      <c r="J2023" s="562"/>
      <c r="K2023" s="563"/>
      <c r="L2023" s="564"/>
      <c r="M2023" s="563"/>
      <c r="N2023" s="565"/>
      <c r="O2023" s="570"/>
      <c r="P2023" s="671">
        <f t="shared" si="315"/>
        <v>0</v>
      </c>
      <c r="Q2023" s="63">
        <f t="shared" si="316"/>
        <v>0</v>
      </c>
      <c r="R2023" s="62">
        <f t="shared" si="317"/>
        <v>0</v>
      </c>
      <c r="S2023" s="66">
        <f t="shared" si="318"/>
        <v>0</v>
      </c>
      <c r="T2023" s="7">
        <f>($I2023='Team Results'!$L$4)+0</f>
        <v>0</v>
      </c>
      <c r="U2023" s="7">
        <f t="shared" si="319"/>
        <v>0</v>
      </c>
      <c r="V2023" s="7">
        <f t="shared" si="320"/>
        <v>0</v>
      </c>
      <c r="W2023" s="66">
        <f t="shared" si="321"/>
        <v>0</v>
      </c>
    </row>
    <row r="2024" spans="1:23" ht="15">
      <c r="A2024" s="5" t="str">
        <f t="shared" si="322"/>
        <v/>
      </c>
      <c r="B2024" s="5" t="str">
        <f t="shared" si="323"/>
        <v/>
      </c>
      <c r="C2024" s="5">
        <v>50</v>
      </c>
      <c r="D2024" s="764"/>
      <c r="F2024" s="529"/>
      <c r="G2024" s="539">
        <f>IF('Form - Part 1'!$D$61="Yes",1,0)</f>
        <v>0</v>
      </c>
      <c r="H2024" s="527">
        <v>10</v>
      </c>
      <c r="I2024" s="561"/>
      <c r="J2024" s="562"/>
      <c r="K2024" s="567"/>
      <c r="L2024" s="564"/>
      <c r="M2024" s="563"/>
      <c r="N2024" s="568"/>
      <c r="O2024" s="570"/>
      <c r="P2024" s="671">
        <f t="shared" si="315"/>
        <v>0</v>
      </c>
      <c r="Q2024" s="63">
        <f t="shared" si="316"/>
        <v>0</v>
      </c>
      <c r="R2024" s="62">
        <f t="shared" si="317"/>
        <v>0</v>
      </c>
      <c r="S2024" s="66">
        <f t="shared" si="318"/>
        <v>0</v>
      </c>
      <c r="T2024" s="7">
        <f>($I2024='Team Results'!$L$4)+0</f>
        <v>0</v>
      </c>
      <c r="U2024" s="7">
        <f t="shared" si="319"/>
        <v>0</v>
      </c>
      <c r="V2024" s="7">
        <f t="shared" si="320"/>
        <v>0</v>
      </c>
      <c r="W2024" s="66">
        <f t="shared" si="321"/>
        <v>0</v>
      </c>
    </row>
    <row r="2025" spans="1:23" ht="15">
      <c r="A2025" s="5" t="str">
        <f t="shared" si="322"/>
        <v/>
      </c>
      <c r="B2025" s="5" t="str">
        <f t="shared" si="323"/>
        <v/>
      </c>
      <c r="C2025" s="5">
        <v>50</v>
      </c>
      <c r="D2025" s="764"/>
      <c r="F2025" s="529"/>
      <c r="G2025" s="539">
        <f>IF('Form - Part 1'!$D$61="Yes",1,0)</f>
        <v>0</v>
      </c>
      <c r="H2025" s="527">
        <v>11</v>
      </c>
      <c r="I2025" s="561"/>
      <c r="J2025" s="562"/>
      <c r="K2025" s="563"/>
      <c r="L2025" s="564"/>
      <c r="M2025" s="563"/>
      <c r="N2025" s="565"/>
      <c r="O2025" s="570"/>
      <c r="P2025" s="671">
        <f t="shared" si="315"/>
        <v>0</v>
      </c>
      <c r="Q2025" s="63">
        <f t="shared" si="316"/>
        <v>0</v>
      </c>
      <c r="R2025" s="62">
        <f t="shared" si="317"/>
        <v>0</v>
      </c>
      <c r="S2025" s="66">
        <f t="shared" si="318"/>
        <v>0</v>
      </c>
      <c r="T2025" s="7">
        <f>($I2025='Team Results'!$L$4)+0</f>
        <v>0</v>
      </c>
      <c r="U2025" s="7">
        <f t="shared" si="319"/>
        <v>0</v>
      </c>
      <c r="V2025" s="7">
        <f t="shared" si="320"/>
        <v>0</v>
      </c>
      <c r="W2025" s="66">
        <f t="shared" si="321"/>
        <v>0</v>
      </c>
    </row>
    <row r="2026" spans="1:23" ht="15">
      <c r="A2026" s="5" t="str">
        <f t="shared" si="322"/>
        <v/>
      </c>
      <c r="B2026" s="5" t="str">
        <f t="shared" si="323"/>
        <v/>
      </c>
      <c r="C2026" s="5">
        <v>50</v>
      </c>
      <c r="D2026" s="764"/>
      <c r="F2026" s="529"/>
      <c r="G2026" s="539">
        <f>IF('Form - Part 1'!$D$61="Yes",1,0)</f>
        <v>0</v>
      </c>
      <c r="H2026" s="527">
        <v>12</v>
      </c>
      <c r="I2026" s="561"/>
      <c r="J2026" s="562"/>
      <c r="K2026" s="567"/>
      <c r="L2026" s="564"/>
      <c r="M2026" s="563"/>
      <c r="N2026" s="568"/>
      <c r="O2026" s="570"/>
      <c r="P2026" s="671">
        <f t="shared" si="315"/>
        <v>0</v>
      </c>
      <c r="Q2026" s="63">
        <f t="shared" si="316"/>
        <v>0</v>
      </c>
      <c r="R2026" s="62">
        <f t="shared" si="317"/>
        <v>0</v>
      </c>
      <c r="S2026" s="66">
        <f t="shared" si="318"/>
        <v>0</v>
      </c>
      <c r="T2026" s="7">
        <f>($I2026='Team Results'!$L$4)+0</f>
        <v>0</v>
      </c>
      <c r="U2026" s="7">
        <f t="shared" si="319"/>
        <v>0</v>
      </c>
      <c r="V2026" s="7">
        <f t="shared" si="320"/>
        <v>0</v>
      </c>
      <c r="W2026" s="66">
        <f t="shared" si="321"/>
        <v>0</v>
      </c>
    </row>
    <row r="2027" spans="1:23" ht="15">
      <c r="A2027" s="5" t="str">
        <f t="shared" si="322"/>
        <v/>
      </c>
      <c r="B2027" s="5" t="str">
        <f t="shared" si="323"/>
        <v/>
      </c>
      <c r="C2027" s="5">
        <v>50</v>
      </c>
      <c r="D2027" s="764"/>
      <c r="F2027" s="529"/>
      <c r="G2027" s="539">
        <f>IF('Form - Part 1'!$D$61="Yes",1,0)</f>
        <v>0</v>
      </c>
      <c r="H2027" s="527">
        <v>13</v>
      </c>
      <c r="I2027" s="561"/>
      <c r="J2027" s="562"/>
      <c r="K2027" s="567"/>
      <c r="L2027" s="564"/>
      <c r="M2027" s="563"/>
      <c r="N2027" s="568"/>
      <c r="O2027" s="570"/>
      <c r="P2027" s="671">
        <f t="shared" si="315"/>
        <v>0</v>
      </c>
      <c r="Q2027" s="63">
        <f t="shared" si="316"/>
        <v>0</v>
      </c>
      <c r="R2027" s="62">
        <f t="shared" si="317"/>
        <v>0</v>
      </c>
      <c r="S2027" s="66">
        <f t="shared" si="318"/>
        <v>0</v>
      </c>
      <c r="T2027" s="7">
        <f>($I2027='Team Results'!$L$4)+0</f>
        <v>0</v>
      </c>
      <c r="U2027" s="7">
        <f t="shared" si="319"/>
        <v>0</v>
      </c>
      <c r="V2027" s="7">
        <f t="shared" si="320"/>
        <v>0</v>
      </c>
      <c r="W2027" s="66">
        <f t="shared" si="321"/>
        <v>0</v>
      </c>
    </row>
    <row r="2028" spans="1:23" ht="15">
      <c r="A2028" s="5" t="str">
        <f t="shared" si="322"/>
        <v/>
      </c>
      <c r="B2028" s="5" t="str">
        <f t="shared" si="323"/>
        <v/>
      </c>
      <c r="C2028" s="5">
        <v>50</v>
      </c>
      <c r="D2028" s="764"/>
      <c r="F2028" s="529"/>
      <c r="G2028" s="539">
        <f>IF('Form - Part 1'!$D$61="Yes",1,0)</f>
        <v>0</v>
      </c>
      <c r="H2028" s="527">
        <v>14</v>
      </c>
      <c r="I2028" s="561"/>
      <c r="J2028" s="562"/>
      <c r="K2028" s="563"/>
      <c r="L2028" s="564"/>
      <c r="M2028" s="563"/>
      <c r="N2028" s="565"/>
      <c r="O2028" s="570"/>
      <c r="P2028" s="671">
        <f t="shared" si="315"/>
        <v>0</v>
      </c>
      <c r="Q2028" s="63">
        <f t="shared" si="316"/>
        <v>0</v>
      </c>
      <c r="R2028" s="62">
        <f t="shared" si="317"/>
        <v>0</v>
      </c>
      <c r="S2028" s="66">
        <f t="shared" si="318"/>
        <v>0</v>
      </c>
      <c r="T2028" s="7">
        <f>($I2028='Team Results'!$L$4)+0</f>
        <v>0</v>
      </c>
      <c r="U2028" s="7">
        <f t="shared" si="319"/>
        <v>0</v>
      </c>
      <c r="V2028" s="7">
        <f t="shared" si="320"/>
        <v>0</v>
      </c>
      <c r="W2028" s="66">
        <f t="shared" si="321"/>
        <v>0</v>
      </c>
    </row>
    <row r="2029" spans="1:23" ht="15">
      <c r="A2029" s="5" t="str">
        <f t="shared" si="322"/>
        <v/>
      </c>
      <c r="B2029" s="5" t="str">
        <f t="shared" si="323"/>
        <v/>
      </c>
      <c r="C2029" s="5">
        <v>50</v>
      </c>
      <c r="D2029" s="764"/>
      <c r="F2029" s="529"/>
      <c r="G2029" s="539">
        <f>IF('Form - Part 1'!$D$61="Yes",1,0)</f>
        <v>0</v>
      </c>
      <c r="H2029" s="527">
        <v>15</v>
      </c>
      <c r="I2029" s="561"/>
      <c r="J2029" s="562"/>
      <c r="K2029" s="563"/>
      <c r="L2029" s="564"/>
      <c r="M2029" s="563"/>
      <c r="N2029" s="565"/>
      <c r="O2029" s="570"/>
      <c r="P2029" s="671">
        <f t="shared" si="315"/>
        <v>0</v>
      </c>
      <c r="Q2029" s="63">
        <f t="shared" si="316"/>
        <v>0</v>
      </c>
      <c r="R2029" s="62">
        <f t="shared" si="317"/>
        <v>0</v>
      </c>
      <c r="S2029" s="66">
        <f t="shared" si="318"/>
        <v>0</v>
      </c>
      <c r="T2029" s="7">
        <f>($I2029='Team Results'!$L$4)+0</f>
        <v>0</v>
      </c>
      <c r="U2029" s="7">
        <f t="shared" si="319"/>
        <v>0</v>
      </c>
      <c r="V2029" s="7">
        <f t="shared" si="320"/>
        <v>0</v>
      </c>
      <c r="W2029" s="66">
        <f t="shared" si="321"/>
        <v>0</v>
      </c>
    </row>
    <row r="2030" spans="1:23" ht="15">
      <c r="A2030" s="5" t="str">
        <f t="shared" si="322"/>
        <v/>
      </c>
      <c r="B2030" s="5" t="str">
        <f t="shared" si="323"/>
        <v/>
      </c>
      <c r="C2030" s="5">
        <v>50</v>
      </c>
      <c r="D2030" s="764"/>
      <c r="F2030" s="529"/>
      <c r="G2030" s="539">
        <f>IF('Form - Part 1'!$D$61="Yes",1,0)</f>
        <v>0</v>
      </c>
      <c r="H2030" s="527">
        <v>16</v>
      </c>
      <c r="I2030" s="561"/>
      <c r="J2030" s="562"/>
      <c r="K2030" s="563"/>
      <c r="L2030" s="564"/>
      <c r="M2030" s="563"/>
      <c r="N2030" s="565"/>
      <c r="O2030" s="570"/>
      <c r="P2030" s="671">
        <f t="shared" si="315"/>
        <v>0</v>
      </c>
      <c r="Q2030" s="63">
        <f t="shared" si="316"/>
        <v>0</v>
      </c>
      <c r="R2030" s="62">
        <f t="shared" si="317"/>
        <v>0</v>
      </c>
      <c r="S2030" s="66">
        <f t="shared" si="318"/>
        <v>0</v>
      </c>
      <c r="T2030" s="7">
        <f>($I2030='Team Results'!$L$4)+0</f>
        <v>0</v>
      </c>
      <c r="U2030" s="7">
        <f t="shared" si="319"/>
        <v>0</v>
      </c>
      <c r="V2030" s="7">
        <f t="shared" si="320"/>
        <v>0</v>
      </c>
      <c r="W2030" s="66">
        <f t="shared" si="321"/>
        <v>0</v>
      </c>
    </row>
    <row r="2031" spans="1:23" ht="15">
      <c r="A2031" s="5" t="str">
        <f t="shared" si="322"/>
        <v/>
      </c>
      <c r="B2031" s="5" t="str">
        <f t="shared" si="323"/>
        <v/>
      </c>
      <c r="C2031" s="5">
        <v>50</v>
      </c>
      <c r="D2031" s="764"/>
      <c r="F2031" s="529"/>
      <c r="G2031" s="539">
        <f>IF('Form - Part 1'!$D$61="Yes",1,0)</f>
        <v>0</v>
      </c>
      <c r="H2031" s="527">
        <v>17</v>
      </c>
      <c r="I2031" s="561"/>
      <c r="J2031" s="562"/>
      <c r="K2031" s="567"/>
      <c r="L2031" s="564"/>
      <c r="M2031" s="563"/>
      <c r="N2031" s="568"/>
      <c r="O2031" s="570"/>
      <c r="P2031" s="671">
        <f t="shared" si="315"/>
        <v>0</v>
      </c>
      <c r="Q2031" s="63">
        <f t="shared" si="316"/>
        <v>0</v>
      </c>
      <c r="R2031" s="62">
        <f t="shared" si="317"/>
        <v>0</v>
      </c>
      <c r="S2031" s="66">
        <f t="shared" si="318"/>
        <v>0</v>
      </c>
      <c r="T2031" s="7">
        <f>($I2031='Team Results'!$L$4)+0</f>
        <v>0</v>
      </c>
      <c r="U2031" s="7">
        <f t="shared" si="319"/>
        <v>0</v>
      </c>
      <c r="V2031" s="7">
        <f t="shared" si="320"/>
        <v>0</v>
      </c>
      <c r="W2031" s="66">
        <f t="shared" si="321"/>
        <v>0</v>
      </c>
    </row>
    <row r="2032" spans="1:23" ht="15">
      <c r="A2032" s="5" t="str">
        <f t="shared" si="322"/>
        <v/>
      </c>
      <c r="B2032" s="5" t="str">
        <f t="shared" si="323"/>
        <v/>
      </c>
      <c r="C2032" s="5">
        <v>50</v>
      </c>
      <c r="D2032" s="764"/>
      <c r="F2032" s="529"/>
      <c r="G2032" s="539">
        <f>IF('Form - Part 1'!$D$61="Yes",1,0)</f>
        <v>0</v>
      </c>
      <c r="H2032" s="527">
        <v>18</v>
      </c>
      <c r="I2032" s="561"/>
      <c r="J2032" s="562"/>
      <c r="K2032" s="567"/>
      <c r="L2032" s="564"/>
      <c r="M2032" s="563"/>
      <c r="N2032" s="568"/>
      <c r="O2032" s="570"/>
      <c r="P2032" s="671">
        <f t="shared" si="315"/>
        <v>0</v>
      </c>
      <c r="Q2032" s="63">
        <f t="shared" si="316"/>
        <v>0</v>
      </c>
      <c r="R2032" s="62">
        <f t="shared" si="317"/>
        <v>0</v>
      </c>
      <c r="S2032" s="66">
        <f t="shared" si="318"/>
        <v>0</v>
      </c>
      <c r="T2032" s="7">
        <f>($I2032='Team Results'!$L$4)+0</f>
        <v>0</v>
      </c>
      <c r="U2032" s="7">
        <f t="shared" si="319"/>
        <v>0</v>
      </c>
      <c r="V2032" s="7">
        <f t="shared" si="320"/>
        <v>0</v>
      </c>
      <c r="W2032" s="66">
        <f t="shared" si="321"/>
        <v>0</v>
      </c>
    </row>
    <row r="2033" spans="1:23" ht="15">
      <c r="A2033" s="5" t="str">
        <f t="shared" si="322"/>
        <v/>
      </c>
      <c r="B2033" s="5" t="str">
        <f t="shared" si="323"/>
        <v/>
      </c>
      <c r="C2033" s="5">
        <v>50</v>
      </c>
      <c r="D2033" s="764"/>
      <c r="F2033" s="529"/>
      <c r="G2033" s="539">
        <f>IF('Form - Part 1'!$D$61="Yes",1,0)</f>
        <v>0</v>
      </c>
      <c r="H2033" s="527">
        <v>19</v>
      </c>
      <c r="I2033" s="561"/>
      <c r="J2033" s="562"/>
      <c r="K2033" s="567"/>
      <c r="L2033" s="564"/>
      <c r="M2033" s="563"/>
      <c r="N2033" s="568"/>
      <c r="O2033" s="570"/>
      <c r="P2033" s="671">
        <f t="shared" si="315"/>
        <v>0</v>
      </c>
      <c r="Q2033" s="63">
        <f t="shared" si="316"/>
        <v>0</v>
      </c>
      <c r="R2033" s="62">
        <f t="shared" si="317"/>
        <v>0</v>
      </c>
      <c r="S2033" s="66">
        <f t="shared" si="318"/>
        <v>0</v>
      </c>
      <c r="T2033" s="7">
        <f>($I2033='Team Results'!$L$4)+0</f>
        <v>0</v>
      </c>
      <c r="U2033" s="7">
        <f t="shared" si="319"/>
        <v>0</v>
      </c>
      <c r="V2033" s="7">
        <f t="shared" si="320"/>
        <v>0</v>
      </c>
      <c r="W2033" s="66">
        <f t="shared" si="321"/>
        <v>0</v>
      </c>
    </row>
    <row r="2034" spans="1:23" ht="15">
      <c r="A2034" s="5" t="str">
        <f t="shared" si="322"/>
        <v/>
      </c>
      <c r="B2034" s="5" t="str">
        <f t="shared" si="323"/>
        <v/>
      </c>
      <c r="C2034" s="5">
        <v>50</v>
      </c>
      <c r="D2034" s="764"/>
      <c r="F2034" s="529"/>
      <c r="G2034" s="539">
        <f>IF('Form - Part 1'!$D$61="Yes",1,0)</f>
        <v>0</v>
      </c>
      <c r="H2034" s="527">
        <v>20</v>
      </c>
      <c r="I2034" s="561"/>
      <c r="J2034" s="562"/>
      <c r="K2034" s="567"/>
      <c r="L2034" s="564"/>
      <c r="M2034" s="563"/>
      <c r="N2034" s="568"/>
      <c r="O2034" s="570"/>
      <c r="P2034" s="671">
        <f t="shared" si="315"/>
        <v>0</v>
      </c>
      <c r="Q2034" s="63">
        <f t="shared" si="316"/>
        <v>0</v>
      </c>
      <c r="R2034" s="62">
        <f t="shared" si="317"/>
        <v>0</v>
      </c>
      <c r="S2034" s="66">
        <f t="shared" si="318"/>
        <v>0</v>
      </c>
      <c r="T2034" s="7">
        <f>($I2034='Team Results'!$L$4)+0</f>
        <v>0</v>
      </c>
      <c r="U2034" s="7">
        <f t="shared" si="319"/>
        <v>0</v>
      </c>
      <c r="V2034" s="7">
        <f t="shared" si="320"/>
        <v>0</v>
      </c>
      <c r="W2034" s="66">
        <f t="shared" si="321"/>
        <v>0</v>
      </c>
    </row>
    <row r="2035" spans="1:23" ht="15">
      <c r="A2035" s="5" t="str">
        <f t="shared" si="322"/>
        <v/>
      </c>
      <c r="B2035" s="5" t="str">
        <f t="shared" si="323"/>
        <v/>
      </c>
      <c r="C2035" s="5">
        <v>50</v>
      </c>
      <c r="D2035" s="764"/>
      <c r="F2035" s="529"/>
      <c r="G2035" s="539">
        <f>IF('Form - Part 1'!$D$61="Yes",1,0)</f>
        <v>0</v>
      </c>
      <c r="H2035" s="527">
        <v>21</v>
      </c>
      <c r="I2035" s="561"/>
      <c r="J2035" s="562"/>
      <c r="K2035" s="567"/>
      <c r="L2035" s="564"/>
      <c r="M2035" s="563"/>
      <c r="N2035" s="568"/>
      <c r="O2035" s="570"/>
      <c r="P2035" s="671">
        <f t="shared" si="315"/>
        <v>0</v>
      </c>
      <c r="Q2035" s="63">
        <f t="shared" si="316"/>
        <v>0</v>
      </c>
      <c r="R2035" s="62">
        <f t="shared" si="317"/>
        <v>0</v>
      </c>
      <c r="S2035" s="66">
        <f t="shared" si="318"/>
        <v>0</v>
      </c>
      <c r="T2035" s="7">
        <f>($I2035='Team Results'!$L$4)+0</f>
        <v>0</v>
      </c>
      <c r="U2035" s="7">
        <f t="shared" si="319"/>
        <v>0</v>
      </c>
      <c r="V2035" s="7">
        <f t="shared" si="320"/>
        <v>0</v>
      </c>
      <c r="W2035" s="66">
        <f t="shared" si="321"/>
        <v>0</v>
      </c>
    </row>
    <row r="2036" spans="1:23" ht="15">
      <c r="A2036" s="5" t="str">
        <f t="shared" si="322"/>
        <v/>
      </c>
      <c r="B2036" s="5" t="str">
        <f t="shared" si="323"/>
        <v/>
      </c>
      <c r="C2036" s="5">
        <v>50</v>
      </c>
      <c r="D2036" s="764"/>
      <c r="F2036" s="529"/>
      <c r="G2036" s="539">
        <f>IF('Form - Part 1'!$D$61="Yes",1,0)</f>
        <v>0</v>
      </c>
      <c r="H2036" s="527">
        <v>22</v>
      </c>
      <c r="I2036" s="561"/>
      <c r="J2036" s="562"/>
      <c r="K2036" s="567"/>
      <c r="L2036" s="564"/>
      <c r="M2036" s="563"/>
      <c r="N2036" s="568"/>
      <c r="O2036" s="570"/>
      <c r="P2036" s="671">
        <f t="shared" si="315"/>
        <v>0</v>
      </c>
      <c r="Q2036" s="63">
        <f t="shared" si="316"/>
        <v>0</v>
      </c>
      <c r="R2036" s="62">
        <f t="shared" si="317"/>
        <v>0</v>
      </c>
      <c r="S2036" s="66">
        <f t="shared" si="318"/>
        <v>0</v>
      </c>
      <c r="T2036" s="7">
        <f>($I2036='Team Results'!$L$4)+0</f>
        <v>0</v>
      </c>
      <c r="U2036" s="7">
        <f t="shared" si="319"/>
        <v>0</v>
      </c>
      <c r="V2036" s="7">
        <f t="shared" si="320"/>
        <v>0</v>
      </c>
      <c r="W2036" s="66">
        <f t="shared" si="321"/>
        <v>0</v>
      </c>
    </row>
    <row r="2037" spans="1:23" ht="15">
      <c r="A2037" s="5" t="str">
        <f t="shared" si="322"/>
        <v/>
      </c>
      <c r="B2037" s="5" t="str">
        <f t="shared" si="323"/>
        <v/>
      </c>
      <c r="C2037" s="5">
        <v>50</v>
      </c>
      <c r="D2037" s="764"/>
      <c r="F2037" s="529"/>
      <c r="G2037" s="539">
        <f>IF('Form - Part 1'!$D$61="Yes",1,0)</f>
        <v>0</v>
      </c>
      <c r="H2037" s="527">
        <v>23</v>
      </c>
      <c r="I2037" s="561"/>
      <c r="J2037" s="562"/>
      <c r="K2037" s="567"/>
      <c r="L2037" s="564"/>
      <c r="M2037" s="563"/>
      <c r="N2037" s="568"/>
      <c r="O2037" s="570"/>
      <c r="P2037" s="671">
        <f t="shared" si="315"/>
        <v>0</v>
      </c>
      <c r="Q2037" s="63">
        <f t="shared" si="316"/>
        <v>0</v>
      </c>
      <c r="R2037" s="62">
        <f t="shared" si="317"/>
        <v>0</v>
      </c>
      <c r="S2037" s="66">
        <f t="shared" si="318"/>
        <v>0</v>
      </c>
      <c r="T2037" s="7">
        <f>($I2037='Team Results'!$L$4)+0</f>
        <v>0</v>
      </c>
      <c r="U2037" s="7">
        <f t="shared" si="319"/>
        <v>0</v>
      </c>
      <c r="V2037" s="7">
        <f t="shared" si="320"/>
        <v>0</v>
      </c>
      <c r="W2037" s="66">
        <f t="shared" si="321"/>
        <v>0</v>
      </c>
    </row>
    <row r="2038" spans="1:23" ht="15">
      <c r="A2038" s="5" t="str">
        <f t="shared" si="322"/>
        <v/>
      </c>
      <c r="B2038" s="5" t="str">
        <f t="shared" si="323"/>
        <v/>
      </c>
      <c r="C2038" s="5">
        <v>50</v>
      </c>
      <c r="D2038" s="764"/>
      <c r="F2038" s="529"/>
      <c r="G2038" s="539">
        <f>IF('Form - Part 1'!$D$61="Yes",1,0)</f>
        <v>0</v>
      </c>
      <c r="H2038" s="527">
        <v>24</v>
      </c>
      <c r="I2038" s="561"/>
      <c r="J2038" s="562"/>
      <c r="K2038" s="567"/>
      <c r="L2038" s="564"/>
      <c r="M2038" s="563"/>
      <c r="N2038" s="568"/>
      <c r="O2038" s="570"/>
      <c r="P2038" s="671">
        <f t="shared" si="315"/>
        <v>0</v>
      </c>
      <c r="Q2038" s="63">
        <f t="shared" si="316"/>
        <v>0</v>
      </c>
      <c r="R2038" s="62">
        <f t="shared" si="317"/>
        <v>0</v>
      </c>
      <c r="S2038" s="66">
        <f t="shared" si="318"/>
        <v>0</v>
      </c>
      <c r="T2038" s="7">
        <f>($I2038='Team Results'!$L$4)+0</f>
        <v>0</v>
      </c>
      <c r="U2038" s="7">
        <f t="shared" si="319"/>
        <v>0</v>
      </c>
      <c r="V2038" s="7">
        <f t="shared" si="320"/>
        <v>0</v>
      </c>
      <c r="W2038" s="66">
        <f t="shared" si="321"/>
        <v>0</v>
      </c>
    </row>
    <row r="2039" spans="1:23" ht="15">
      <c r="A2039" s="5" t="str">
        <f t="shared" si="322"/>
        <v/>
      </c>
      <c r="B2039" s="5" t="str">
        <f t="shared" si="323"/>
        <v/>
      </c>
      <c r="C2039" s="5">
        <v>50</v>
      </c>
      <c r="D2039" s="764"/>
      <c r="F2039" s="529"/>
      <c r="G2039" s="539">
        <f>IF('Form - Part 1'!$D$61="Yes",1,0)</f>
        <v>0</v>
      </c>
      <c r="H2039" s="527">
        <v>25</v>
      </c>
      <c r="I2039" s="561"/>
      <c r="J2039" s="562"/>
      <c r="K2039" s="567"/>
      <c r="L2039" s="564"/>
      <c r="M2039" s="563"/>
      <c r="N2039" s="568"/>
      <c r="O2039" s="570"/>
      <c r="P2039" s="671">
        <f t="shared" si="315"/>
        <v>0</v>
      </c>
      <c r="Q2039" s="63">
        <f t="shared" si="316"/>
        <v>0</v>
      </c>
      <c r="R2039" s="62">
        <f t="shared" si="317"/>
        <v>0</v>
      </c>
      <c r="S2039" s="66">
        <f t="shared" si="318"/>
        <v>0</v>
      </c>
      <c r="T2039" s="7">
        <f>($I2039='Team Results'!$L$4)+0</f>
        <v>0</v>
      </c>
      <c r="U2039" s="7">
        <f t="shared" si="319"/>
        <v>0</v>
      </c>
      <c r="V2039" s="7">
        <f t="shared" si="320"/>
        <v>0</v>
      </c>
      <c r="W2039" s="66">
        <f t="shared" si="321"/>
        <v>0</v>
      </c>
    </row>
    <row r="2040" spans="1:23" ht="15">
      <c r="A2040" s="5" t="str">
        <f t="shared" si="322"/>
        <v/>
      </c>
      <c r="B2040" s="5" t="str">
        <f t="shared" si="323"/>
        <v/>
      </c>
      <c r="C2040" s="5">
        <v>50</v>
      </c>
      <c r="D2040" s="764"/>
      <c r="F2040" s="529"/>
      <c r="G2040" s="539">
        <f>IF('Form - Part 1'!$D$61="Yes",1,0)</f>
        <v>0</v>
      </c>
      <c r="H2040" s="527">
        <v>26</v>
      </c>
      <c r="I2040" s="561"/>
      <c r="J2040" s="562"/>
      <c r="K2040" s="563"/>
      <c r="L2040" s="564"/>
      <c r="M2040" s="563"/>
      <c r="N2040" s="565"/>
      <c r="O2040" s="570"/>
      <c r="P2040" s="671">
        <f t="shared" si="315"/>
        <v>0</v>
      </c>
      <c r="Q2040" s="63">
        <f t="shared" si="316"/>
        <v>0</v>
      </c>
      <c r="R2040" s="62">
        <f t="shared" si="317"/>
        <v>0</v>
      </c>
      <c r="S2040" s="66">
        <f t="shared" si="318"/>
        <v>0</v>
      </c>
      <c r="T2040" s="7">
        <f>($I2040='Team Results'!$L$4)+0</f>
        <v>0</v>
      </c>
      <c r="U2040" s="7">
        <f t="shared" si="319"/>
        <v>0</v>
      </c>
      <c r="V2040" s="7">
        <f t="shared" si="320"/>
        <v>0</v>
      </c>
      <c r="W2040" s="66">
        <f t="shared" si="321"/>
        <v>0</v>
      </c>
    </row>
    <row r="2041" spans="1:23" ht="15">
      <c r="A2041" s="5" t="str">
        <f t="shared" si="322"/>
        <v/>
      </c>
      <c r="B2041" s="5" t="str">
        <f t="shared" si="323"/>
        <v/>
      </c>
      <c r="C2041" s="5">
        <v>50</v>
      </c>
      <c r="D2041" s="764"/>
      <c r="F2041" s="529"/>
      <c r="G2041" s="539">
        <f>IF('Form - Part 1'!$D$61="Yes",1,0)</f>
        <v>0</v>
      </c>
      <c r="H2041" s="527">
        <v>27</v>
      </c>
      <c r="I2041" s="561"/>
      <c r="J2041" s="562"/>
      <c r="K2041" s="563"/>
      <c r="L2041" s="564"/>
      <c r="M2041" s="563"/>
      <c r="N2041" s="565"/>
      <c r="O2041" s="570"/>
      <c r="P2041" s="671">
        <f t="shared" si="315"/>
        <v>0</v>
      </c>
      <c r="Q2041" s="63">
        <f t="shared" si="316"/>
        <v>0</v>
      </c>
      <c r="R2041" s="62">
        <f t="shared" si="317"/>
        <v>0</v>
      </c>
      <c r="S2041" s="66">
        <f t="shared" si="318"/>
        <v>0</v>
      </c>
      <c r="T2041" s="7">
        <f>($I2041='Team Results'!$L$4)+0</f>
        <v>0</v>
      </c>
      <c r="U2041" s="7">
        <f t="shared" si="319"/>
        <v>0</v>
      </c>
      <c r="V2041" s="7">
        <f t="shared" si="320"/>
        <v>0</v>
      </c>
      <c r="W2041" s="66">
        <f t="shared" si="321"/>
        <v>0</v>
      </c>
    </row>
    <row r="2042" spans="1:23" ht="15">
      <c r="A2042" s="5" t="str">
        <f t="shared" si="322"/>
        <v/>
      </c>
      <c r="B2042" s="5" t="str">
        <f t="shared" si="323"/>
        <v/>
      </c>
      <c r="C2042" s="5">
        <v>50</v>
      </c>
      <c r="D2042" s="764"/>
      <c r="F2042" s="529"/>
      <c r="G2042" s="539">
        <f>IF('Form - Part 1'!$D$61="Yes",1,0)</f>
        <v>0</v>
      </c>
      <c r="H2042" s="527">
        <v>28</v>
      </c>
      <c r="I2042" s="561"/>
      <c r="J2042" s="562"/>
      <c r="K2042" s="563"/>
      <c r="L2042" s="564"/>
      <c r="M2042" s="563"/>
      <c r="N2042" s="565"/>
      <c r="O2042" s="570"/>
      <c r="P2042" s="671">
        <f t="shared" si="315"/>
        <v>0</v>
      </c>
      <c r="Q2042" s="63">
        <f t="shared" si="316"/>
        <v>0</v>
      </c>
      <c r="R2042" s="62">
        <f t="shared" si="317"/>
        <v>0</v>
      </c>
      <c r="S2042" s="66">
        <f t="shared" si="318"/>
        <v>0</v>
      </c>
      <c r="T2042" s="7">
        <f>($I2042='Team Results'!$L$4)+0</f>
        <v>0</v>
      </c>
      <c r="U2042" s="7">
        <f t="shared" si="319"/>
        <v>0</v>
      </c>
      <c r="V2042" s="7">
        <f t="shared" si="320"/>
        <v>0</v>
      </c>
      <c r="W2042" s="66">
        <f t="shared" si="321"/>
        <v>0</v>
      </c>
    </row>
    <row r="2043" spans="1:23" ht="15">
      <c r="A2043" s="5" t="str">
        <f t="shared" si="322"/>
        <v/>
      </c>
      <c r="B2043" s="5" t="str">
        <f t="shared" si="323"/>
        <v/>
      </c>
      <c r="C2043" s="5">
        <v>50</v>
      </c>
      <c r="D2043" s="764"/>
      <c r="F2043" s="529"/>
      <c r="G2043" s="539">
        <f>IF('Form - Part 1'!$D$61="Yes",1,0)</f>
        <v>0</v>
      </c>
      <c r="H2043" s="527">
        <v>29</v>
      </c>
      <c r="I2043" s="561"/>
      <c r="J2043" s="562"/>
      <c r="K2043" s="563"/>
      <c r="L2043" s="564"/>
      <c r="M2043" s="563"/>
      <c r="N2043" s="565"/>
      <c r="O2043" s="570"/>
      <c r="P2043" s="671">
        <f t="shared" si="315"/>
        <v>0</v>
      </c>
      <c r="Q2043" s="63">
        <f t="shared" si="316"/>
        <v>0</v>
      </c>
      <c r="R2043" s="62">
        <f t="shared" si="317"/>
        <v>0</v>
      </c>
      <c r="S2043" s="66">
        <f t="shared" si="318"/>
        <v>0</v>
      </c>
      <c r="T2043" s="7">
        <f>($I2043='Team Results'!$L$4)+0</f>
        <v>0</v>
      </c>
      <c r="U2043" s="7">
        <f t="shared" si="319"/>
        <v>0</v>
      </c>
      <c r="V2043" s="7">
        <f t="shared" si="320"/>
        <v>0</v>
      </c>
      <c r="W2043" s="66">
        <f t="shared" si="321"/>
        <v>0</v>
      </c>
    </row>
    <row r="2044" spans="1:23" ht="15">
      <c r="A2044" s="5" t="str">
        <f t="shared" si="322"/>
        <v/>
      </c>
      <c r="B2044" s="5" t="str">
        <f t="shared" si="323"/>
        <v/>
      </c>
      <c r="C2044" s="5">
        <v>50</v>
      </c>
      <c r="D2044" s="764"/>
      <c r="F2044" s="529"/>
      <c r="G2044" s="539">
        <f>IF('Form - Part 1'!$D$61="Yes",1,0)</f>
        <v>0</v>
      </c>
      <c r="H2044" s="527">
        <v>30</v>
      </c>
      <c r="I2044" s="561"/>
      <c r="J2044" s="562"/>
      <c r="K2044" s="567"/>
      <c r="L2044" s="564"/>
      <c r="M2044" s="563"/>
      <c r="N2044" s="568"/>
      <c r="O2044" s="570"/>
      <c r="P2044" s="671">
        <f t="shared" si="315"/>
        <v>0</v>
      </c>
      <c r="Q2044" s="63">
        <f t="shared" si="316"/>
        <v>0</v>
      </c>
      <c r="R2044" s="62">
        <f t="shared" si="317"/>
        <v>0</v>
      </c>
      <c r="S2044" s="66">
        <f t="shared" si="318"/>
        <v>0</v>
      </c>
      <c r="T2044" s="7">
        <f>($I2044='Team Results'!$L$4)+0</f>
        <v>0</v>
      </c>
      <c r="U2044" s="7">
        <f t="shared" si="319"/>
        <v>0</v>
      </c>
      <c r="V2044" s="7">
        <f t="shared" si="320"/>
        <v>0</v>
      </c>
      <c r="W2044" s="66">
        <f t="shared" si="321"/>
        <v>0</v>
      </c>
    </row>
    <row r="2045" spans="1:23" ht="15">
      <c r="A2045" s="5" t="str">
        <f t="shared" si="322"/>
        <v/>
      </c>
      <c r="B2045" s="5" t="str">
        <f t="shared" si="323"/>
        <v/>
      </c>
      <c r="C2045" s="5">
        <v>50</v>
      </c>
      <c r="D2045" s="764"/>
      <c r="F2045" s="529"/>
      <c r="G2045" s="539">
        <f>IF('Form - Part 1'!$D$61="Yes",1,0)</f>
        <v>0</v>
      </c>
      <c r="H2045" s="527">
        <v>31</v>
      </c>
      <c r="I2045" s="561"/>
      <c r="J2045" s="562"/>
      <c r="K2045" s="567"/>
      <c r="L2045" s="564"/>
      <c r="M2045" s="563"/>
      <c r="N2045" s="568"/>
      <c r="O2045" s="570"/>
      <c r="P2045" s="671">
        <f t="shared" si="315"/>
        <v>0</v>
      </c>
      <c r="Q2045" s="63">
        <f t="shared" si="316"/>
        <v>0</v>
      </c>
      <c r="R2045" s="62">
        <f t="shared" si="317"/>
        <v>0</v>
      </c>
      <c r="S2045" s="66">
        <f t="shared" si="318"/>
        <v>0</v>
      </c>
      <c r="T2045" s="7">
        <f>($I2045='Team Results'!$L$4)+0</f>
        <v>0</v>
      </c>
      <c r="U2045" s="7">
        <f t="shared" si="319"/>
        <v>0</v>
      </c>
      <c r="V2045" s="7">
        <f t="shared" si="320"/>
        <v>0</v>
      </c>
      <c r="W2045" s="66">
        <f t="shared" si="321"/>
        <v>0</v>
      </c>
    </row>
    <row r="2046" spans="1:23" ht="15">
      <c r="A2046" s="5" t="str">
        <f t="shared" si="322"/>
        <v/>
      </c>
      <c r="B2046" s="5" t="str">
        <f t="shared" si="323"/>
        <v/>
      </c>
      <c r="C2046" s="5">
        <v>50</v>
      </c>
      <c r="D2046" s="764"/>
      <c r="F2046" s="529"/>
      <c r="G2046" s="539">
        <f>IF('Form - Part 1'!$D$61="Yes",1,0)</f>
        <v>0</v>
      </c>
      <c r="H2046" s="527">
        <v>32</v>
      </c>
      <c r="I2046" s="561"/>
      <c r="J2046" s="562"/>
      <c r="K2046" s="567"/>
      <c r="L2046" s="564"/>
      <c r="M2046" s="563"/>
      <c r="N2046" s="568"/>
      <c r="O2046" s="570"/>
      <c r="P2046" s="671">
        <f t="shared" si="315"/>
        <v>0</v>
      </c>
      <c r="Q2046" s="63">
        <f t="shared" si="316"/>
        <v>0</v>
      </c>
      <c r="R2046" s="62">
        <f t="shared" si="317"/>
        <v>0</v>
      </c>
      <c r="S2046" s="66">
        <f t="shared" si="318"/>
        <v>0</v>
      </c>
      <c r="T2046" s="7">
        <f>($I2046='Team Results'!$L$4)+0</f>
        <v>0</v>
      </c>
      <c r="U2046" s="7">
        <f t="shared" si="319"/>
        <v>0</v>
      </c>
      <c r="V2046" s="7">
        <f t="shared" si="320"/>
        <v>0</v>
      </c>
      <c r="W2046" s="66">
        <f t="shared" si="321"/>
        <v>0</v>
      </c>
    </row>
    <row r="2047" spans="1:23" ht="15">
      <c r="A2047" s="5" t="str">
        <f t="shared" si="322"/>
        <v/>
      </c>
      <c r="B2047" s="5" t="str">
        <f t="shared" si="323"/>
        <v/>
      </c>
      <c r="C2047" s="5">
        <v>50</v>
      </c>
      <c r="D2047" s="764"/>
      <c r="F2047" s="529"/>
      <c r="G2047" s="539">
        <f>IF('Form - Part 1'!$D$61="Yes",1,0)</f>
        <v>0</v>
      </c>
      <c r="H2047" s="527">
        <v>33</v>
      </c>
      <c r="I2047" s="561"/>
      <c r="J2047" s="562"/>
      <c r="K2047" s="567"/>
      <c r="L2047" s="564"/>
      <c r="M2047" s="563"/>
      <c r="N2047" s="568"/>
      <c r="O2047" s="570"/>
      <c r="P2047" s="671">
        <f t="shared" si="315"/>
        <v>0</v>
      </c>
      <c r="Q2047" s="63">
        <f t="shared" si="316"/>
        <v>0</v>
      </c>
      <c r="R2047" s="62">
        <f t="shared" si="317"/>
        <v>0</v>
      </c>
      <c r="S2047" s="66">
        <f t="shared" si="318"/>
        <v>0</v>
      </c>
      <c r="T2047" s="7">
        <f>($I2047='Team Results'!$L$4)+0</f>
        <v>0</v>
      </c>
      <c r="U2047" s="7">
        <f t="shared" si="319"/>
        <v>0</v>
      </c>
      <c r="V2047" s="7">
        <f t="shared" si="320"/>
        <v>0</v>
      </c>
      <c r="W2047" s="66">
        <f t="shared" si="321"/>
        <v>0</v>
      </c>
    </row>
    <row r="2048" spans="1:23" ht="15">
      <c r="A2048" s="5" t="str">
        <f t="shared" si="322"/>
        <v/>
      </c>
      <c r="B2048" s="5" t="str">
        <f t="shared" si="323"/>
        <v/>
      </c>
      <c r="C2048" s="5">
        <v>50</v>
      </c>
      <c r="D2048" s="764"/>
      <c r="F2048" s="529"/>
      <c r="G2048" s="539">
        <f>IF('Form - Part 1'!$D$61="Yes",1,0)</f>
        <v>0</v>
      </c>
      <c r="H2048" s="527">
        <v>34</v>
      </c>
      <c r="I2048" s="561"/>
      <c r="J2048" s="562"/>
      <c r="K2048" s="567"/>
      <c r="L2048" s="564"/>
      <c r="M2048" s="563"/>
      <c r="N2048" s="568"/>
      <c r="O2048" s="570"/>
      <c r="P2048" s="671">
        <f t="shared" si="315"/>
        <v>0</v>
      </c>
      <c r="Q2048" s="63">
        <f t="shared" si="316"/>
        <v>0</v>
      </c>
      <c r="R2048" s="62">
        <f t="shared" si="317"/>
        <v>0</v>
      </c>
      <c r="S2048" s="66">
        <f t="shared" si="318"/>
        <v>0</v>
      </c>
      <c r="T2048" s="7">
        <f>($I2048='Team Results'!$L$4)+0</f>
        <v>0</v>
      </c>
      <c r="U2048" s="7">
        <f t="shared" si="319"/>
        <v>0</v>
      </c>
      <c r="V2048" s="7">
        <f t="shared" si="320"/>
        <v>0</v>
      </c>
      <c r="W2048" s="66">
        <f t="shared" si="321"/>
        <v>0</v>
      </c>
    </row>
    <row r="2049" spans="1:52" ht="15">
      <c r="A2049" s="5" t="str">
        <f t="shared" si="322"/>
        <v/>
      </c>
      <c r="B2049" s="5" t="str">
        <f t="shared" si="323"/>
        <v/>
      </c>
      <c r="C2049" s="5">
        <v>50</v>
      </c>
      <c r="D2049" s="764"/>
      <c r="F2049" s="529"/>
      <c r="G2049" s="539">
        <f>IF('Form - Part 1'!$D$61="Yes",1,0)</f>
        <v>0</v>
      </c>
      <c r="H2049" s="527">
        <v>35</v>
      </c>
      <c r="I2049" s="561"/>
      <c r="J2049" s="562"/>
      <c r="K2049" s="567"/>
      <c r="L2049" s="564"/>
      <c r="M2049" s="563"/>
      <c r="N2049" s="568"/>
      <c r="O2049" s="570"/>
      <c r="P2049" s="671">
        <f t="shared" si="315"/>
        <v>0</v>
      </c>
      <c r="Q2049" s="63">
        <f t="shared" si="316"/>
        <v>0</v>
      </c>
      <c r="R2049" s="62">
        <f t="shared" si="317"/>
        <v>0</v>
      </c>
      <c r="S2049" s="66">
        <f t="shared" si="318"/>
        <v>0</v>
      </c>
      <c r="T2049" s="7">
        <f>($I2049='Team Results'!$L$4)+0</f>
        <v>0</v>
      </c>
      <c r="U2049" s="7">
        <f t="shared" si="319"/>
        <v>0</v>
      </c>
      <c r="V2049" s="7">
        <f t="shared" si="320"/>
        <v>0</v>
      </c>
      <c r="W2049" s="66">
        <f t="shared" si="321"/>
        <v>0</v>
      </c>
    </row>
    <row r="2050" spans="1:52" ht="15">
      <c r="A2050" s="5" t="str">
        <f t="shared" si="322"/>
        <v/>
      </c>
      <c r="B2050" s="5" t="str">
        <f t="shared" si="323"/>
        <v/>
      </c>
      <c r="C2050" s="5">
        <v>50</v>
      </c>
      <c r="D2050" s="764"/>
      <c r="F2050" s="529"/>
      <c r="G2050" s="539">
        <f>IF('Form - Part 1'!$D$61="Yes",1,0)</f>
        <v>0</v>
      </c>
      <c r="H2050" s="527">
        <v>36</v>
      </c>
      <c r="I2050" s="561"/>
      <c r="J2050" s="562"/>
      <c r="K2050" s="567"/>
      <c r="L2050" s="564"/>
      <c r="M2050" s="563"/>
      <c r="N2050" s="568"/>
      <c r="O2050" s="570"/>
      <c r="P2050" s="671">
        <f t="shared" si="315"/>
        <v>0</v>
      </c>
      <c r="Q2050" s="63">
        <f t="shared" si="316"/>
        <v>0</v>
      </c>
      <c r="R2050" s="62">
        <f t="shared" si="317"/>
        <v>0</v>
      </c>
      <c r="S2050" s="66">
        <f t="shared" si="318"/>
        <v>0</v>
      </c>
      <c r="T2050" s="7">
        <f>($I2050='Team Results'!$L$4)+0</f>
        <v>0</v>
      </c>
      <c r="U2050" s="7">
        <f t="shared" si="319"/>
        <v>0</v>
      </c>
      <c r="V2050" s="7">
        <f t="shared" si="320"/>
        <v>0</v>
      </c>
      <c r="W2050" s="66">
        <f t="shared" si="321"/>
        <v>0</v>
      </c>
    </row>
    <row r="2051" spans="1:52" ht="15">
      <c r="A2051" s="5" t="str">
        <f t="shared" si="322"/>
        <v/>
      </c>
      <c r="B2051" s="5" t="str">
        <f t="shared" si="323"/>
        <v/>
      </c>
      <c r="C2051" s="5">
        <v>50</v>
      </c>
      <c r="D2051" s="764"/>
      <c r="F2051" s="529"/>
      <c r="G2051" s="539">
        <f>IF('Form - Part 1'!$D$61="Yes",1,0)</f>
        <v>0</v>
      </c>
      <c r="H2051" s="527">
        <v>37</v>
      </c>
      <c r="I2051" s="561"/>
      <c r="J2051" s="562"/>
      <c r="K2051" s="567"/>
      <c r="L2051" s="564"/>
      <c r="M2051" s="563"/>
      <c r="N2051" s="568"/>
      <c r="O2051" s="570"/>
      <c r="P2051" s="671">
        <f t="shared" si="315"/>
        <v>0</v>
      </c>
      <c r="Q2051" s="63">
        <f t="shared" si="316"/>
        <v>0</v>
      </c>
      <c r="R2051" s="62">
        <f t="shared" si="317"/>
        <v>0</v>
      </c>
      <c r="S2051" s="66">
        <f t="shared" si="318"/>
        <v>0</v>
      </c>
      <c r="T2051" s="7">
        <f>($I2051='Team Results'!$L$4)+0</f>
        <v>0</v>
      </c>
      <c r="U2051" s="7">
        <f t="shared" si="319"/>
        <v>0</v>
      </c>
      <c r="V2051" s="7">
        <f t="shared" si="320"/>
        <v>0</v>
      </c>
      <c r="W2051" s="66">
        <f t="shared" si="321"/>
        <v>0</v>
      </c>
    </row>
    <row r="2052" spans="1:52" ht="15">
      <c r="A2052" s="5" t="str">
        <f t="shared" si="322"/>
        <v/>
      </c>
      <c r="B2052" s="5" t="str">
        <f t="shared" si="323"/>
        <v/>
      </c>
      <c r="C2052" s="5">
        <v>50</v>
      </c>
      <c r="D2052" s="764"/>
      <c r="F2052" s="529"/>
      <c r="G2052" s="539">
        <f>IF('Form - Part 1'!$D$61="Yes",1,0)</f>
        <v>0</v>
      </c>
      <c r="H2052" s="527">
        <v>38</v>
      </c>
      <c r="I2052" s="561"/>
      <c r="J2052" s="562"/>
      <c r="K2052" s="567"/>
      <c r="L2052" s="564"/>
      <c r="M2052" s="563"/>
      <c r="N2052" s="568"/>
      <c r="O2052" s="570"/>
      <c r="P2052" s="671">
        <f t="shared" si="315"/>
        <v>0</v>
      </c>
      <c r="Q2052" s="63">
        <f t="shared" si="316"/>
        <v>0</v>
      </c>
      <c r="R2052" s="62">
        <f t="shared" si="317"/>
        <v>0</v>
      </c>
      <c r="S2052" s="66">
        <f t="shared" si="318"/>
        <v>0</v>
      </c>
      <c r="T2052" s="7">
        <f>($I2052='Team Results'!$L$4)+0</f>
        <v>0</v>
      </c>
      <c r="U2052" s="7">
        <f t="shared" si="319"/>
        <v>0</v>
      </c>
      <c r="V2052" s="7">
        <f t="shared" si="320"/>
        <v>0</v>
      </c>
      <c r="W2052" s="66">
        <f t="shared" si="321"/>
        <v>0</v>
      </c>
    </row>
    <row r="2053" spans="1:52" ht="15">
      <c r="A2053" s="5" t="str">
        <f t="shared" si="322"/>
        <v/>
      </c>
      <c r="B2053" s="5" t="str">
        <f t="shared" si="323"/>
        <v/>
      </c>
      <c r="C2053" s="5">
        <v>50</v>
      </c>
      <c r="D2053" s="764"/>
      <c r="F2053" s="529"/>
      <c r="G2053" s="539">
        <f>IF('Form - Part 1'!$D$61="Yes",1,0)</f>
        <v>0</v>
      </c>
      <c r="H2053" s="527">
        <v>39</v>
      </c>
      <c r="I2053" s="561"/>
      <c r="J2053" s="562"/>
      <c r="K2053" s="563"/>
      <c r="L2053" s="564"/>
      <c r="M2053" s="563"/>
      <c r="N2053" s="565"/>
      <c r="O2053" s="570"/>
      <c r="P2053" s="671">
        <f t="shared" si="315"/>
        <v>0</v>
      </c>
      <c r="Q2053" s="63">
        <f t="shared" si="316"/>
        <v>0</v>
      </c>
      <c r="R2053" s="62">
        <f t="shared" si="317"/>
        <v>0</v>
      </c>
      <c r="S2053" s="66">
        <f t="shared" si="318"/>
        <v>0</v>
      </c>
      <c r="T2053" s="7">
        <f>($I2053='Team Results'!$L$4)+0</f>
        <v>0</v>
      </c>
      <c r="U2053" s="7">
        <f t="shared" si="319"/>
        <v>0</v>
      </c>
      <c r="V2053" s="7">
        <f t="shared" si="320"/>
        <v>0</v>
      </c>
      <c r="W2053" s="66">
        <f t="shared" si="321"/>
        <v>0</v>
      </c>
    </row>
    <row r="2054" spans="1:52" s="5" customFormat="1" ht="15">
      <c r="A2054" s="5" t="str">
        <f t="shared" si="322"/>
        <v/>
      </c>
      <c r="B2054" s="5" t="str">
        <f t="shared" si="323"/>
        <v/>
      </c>
      <c r="C2054" s="5">
        <v>50</v>
      </c>
      <c r="D2054" s="765"/>
      <c r="E2054" s="536"/>
      <c r="F2054" s="529"/>
      <c r="G2054" s="539">
        <f>IF('Form - Part 1'!$D$61="Yes",1,0)</f>
        <v>0</v>
      </c>
      <c r="H2054" s="537">
        <v>40</v>
      </c>
      <c r="I2054" s="579"/>
      <c r="J2054" s="580"/>
      <c r="K2054" s="583"/>
      <c r="L2054" s="582"/>
      <c r="M2054" s="583"/>
      <c r="N2054" s="584"/>
      <c r="O2054" s="585"/>
      <c r="P2054" s="671">
        <f t="shared" si="315"/>
        <v>0</v>
      </c>
      <c r="Q2054" s="63">
        <f t="shared" si="316"/>
        <v>0</v>
      </c>
      <c r="R2054" s="62">
        <f t="shared" si="317"/>
        <v>0</v>
      </c>
      <c r="S2054" s="66">
        <f t="shared" si="318"/>
        <v>0</v>
      </c>
      <c r="T2054" s="7">
        <f>($I2054='Team Results'!$L$4)+0</f>
        <v>0</v>
      </c>
      <c r="U2054" s="7">
        <f t="shared" si="319"/>
        <v>0</v>
      </c>
      <c r="V2054" s="7">
        <f t="shared" si="320"/>
        <v>0</v>
      </c>
      <c r="W2054" s="66">
        <f t="shared" si="321"/>
        <v>0</v>
      </c>
      <c r="X2054" s="62"/>
      <c r="Y2054" s="62"/>
      <c r="Z2054" s="62"/>
      <c r="AA2054" s="62"/>
      <c r="AB2054" s="62"/>
      <c r="AC2054" s="62"/>
      <c r="AD2054" s="62"/>
      <c r="AE2054" s="62"/>
      <c r="AF2054" s="62"/>
      <c r="AG2054" s="62"/>
      <c r="AH2054" s="62"/>
      <c r="AI2054" s="62"/>
      <c r="AJ2054" s="62"/>
      <c r="AK2054" s="62"/>
      <c r="AL2054" s="62"/>
      <c r="AM2054" s="62"/>
      <c r="AN2054" s="62"/>
      <c r="AO2054" s="62"/>
      <c r="AP2054" s="62"/>
      <c r="AQ2054" s="62"/>
      <c r="AR2054" s="62"/>
      <c r="AS2054" s="62"/>
      <c r="AT2054" s="62"/>
      <c r="AU2054" s="62"/>
      <c r="AV2054" s="62"/>
      <c r="AW2054" s="62"/>
      <c r="AX2054" s="62"/>
      <c r="AY2054" s="62"/>
      <c r="AZ2054" s="62"/>
    </row>
    <row r="2055" spans="1:52" s="241" customFormat="1">
      <c r="D2055" s="298"/>
      <c r="E2055" s="299"/>
      <c r="F2055" s="300"/>
      <c r="G2055" s="300"/>
      <c r="I2055" s="242"/>
      <c r="J2055" s="242"/>
      <c r="K2055" s="242"/>
      <c r="L2055" s="242"/>
      <c r="M2055" s="242"/>
      <c r="N2055" s="242"/>
      <c r="O2055" s="243"/>
      <c r="P2055" s="671">
        <f t="shared" ref="P2055:P2118" si="324">COUNTA(J2055:N2055)</f>
        <v>0</v>
      </c>
      <c r="Q2055" s="63">
        <f t="shared" ref="Q2055:Q2118" si="325">COUNTIF(J2055:N2055,"Yes")</f>
        <v>0</v>
      </c>
      <c r="R2055" s="62">
        <f t="shared" ref="R2055:R2118" si="326">IF(Q2055 =5, 1,0)</f>
        <v>0</v>
      </c>
      <c r="S2055" s="66">
        <f t="shared" ref="S2055:S2118" si="327">IF(G2055+P2055&gt;1,1,0)</f>
        <v>0</v>
      </c>
      <c r="T2055" s="7">
        <f>($I2055='Team Results'!$L$4)+0</f>
        <v>0</v>
      </c>
      <c r="U2055" s="7">
        <f t="shared" ref="U2055:U2118" si="328">IF(T2055=1,Q2055,0)</f>
        <v>0</v>
      </c>
      <c r="V2055" s="7">
        <f t="shared" ref="V2055:V2118" si="329">IF(T2055=1,R2055,0)</f>
        <v>0</v>
      </c>
      <c r="W2055" s="66">
        <f t="shared" ref="W2055:W2118" si="330">IF(T2055=1,S2055,0)</f>
        <v>0</v>
      </c>
    </row>
    <row r="2056" spans="1:52" ht="15">
      <c r="A2056" s="5" t="str">
        <f>IF(ISERROR(MONTH($E$2056)),"",MONTH($E$2056))</f>
        <v/>
      </c>
      <c r="B2056" s="5" t="str">
        <f>IF(ISERROR(WEEKNUM($E$2056)),"",WEEKNUM($E$2056))</f>
        <v/>
      </c>
      <c r="C2056" s="5">
        <v>51</v>
      </c>
      <c r="D2056" s="763">
        <v>51</v>
      </c>
      <c r="E2056" s="538" t="str">
        <f>IF(ISBLANK('Form - Part 1'!B62),"",'Form - Part 1'!B62)</f>
        <v/>
      </c>
      <c r="F2056" s="539" t="str">
        <f>IF(ISBLANK('Form - Part 1'!C62),"0",'Form - Part 1'!C62)</f>
        <v>0</v>
      </c>
      <c r="G2056" s="539">
        <f>IF('Form - Part 1'!$D$62="Yes",1,0)</f>
        <v>0</v>
      </c>
      <c r="H2056" s="527">
        <v>1</v>
      </c>
      <c r="I2056" s="561"/>
      <c r="J2056" s="562"/>
      <c r="K2056" s="563"/>
      <c r="L2056" s="564"/>
      <c r="M2056" s="563"/>
      <c r="N2056" s="565"/>
      <c r="O2056" s="570"/>
      <c r="P2056" s="671">
        <f t="shared" si="324"/>
        <v>0</v>
      </c>
      <c r="Q2056" s="63">
        <f t="shared" si="325"/>
        <v>0</v>
      </c>
      <c r="R2056" s="62">
        <f t="shared" si="326"/>
        <v>0</v>
      </c>
      <c r="S2056" s="66">
        <f t="shared" si="327"/>
        <v>0</v>
      </c>
      <c r="T2056" s="7">
        <f>($I2056='Team Results'!$L$4)+0</f>
        <v>0</v>
      </c>
      <c r="U2056" s="7">
        <f t="shared" si="328"/>
        <v>0</v>
      </c>
      <c r="V2056" s="7">
        <f t="shared" si="329"/>
        <v>0</v>
      </c>
      <c r="W2056" s="66">
        <f t="shared" si="330"/>
        <v>0</v>
      </c>
    </row>
    <row r="2057" spans="1:52" ht="15">
      <c r="A2057" s="5" t="str">
        <f t="shared" ref="A2057:A2095" si="331">IF(ISERROR(MONTH($E$2056)),"",MONTH($E$2056))</f>
        <v/>
      </c>
      <c r="B2057" s="5" t="str">
        <f t="shared" ref="B2057:B2095" si="332">IF(ISERROR(WEEKNUM($E$2056)),"",WEEKNUM($E$2056))</f>
        <v/>
      </c>
      <c r="C2057" s="5">
        <v>51</v>
      </c>
      <c r="D2057" s="764"/>
      <c r="F2057" s="529"/>
      <c r="G2057" s="539">
        <f>IF('Form - Part 1'!$D$62="Yes",1,0)</f>
        <v>0</v>
      </c>
      <c r="H2057" s="527">
        <v>2</v>
      </c>
      <c r="I2057" s="561"/>
      <c r="J2057" s="562"/>
      <c r="K2057" s="567"/>
      <c r="L2057" s="564"/>
      <c r="M2057" s="563"/>
      <c r="N2057" s="568"/>
      <c r="O2057" s="570"/>
      <c r="P2057" s="671">
        <f t="shared" si="324"/>
        <v>0</v>
      </c>
      <c r="Q2057" s="63">
        <f t="shared" si="325"/>
        <v>0</v>
      </c>
      <c r="R2057" s="62">
        <f t="shared" si="326"/>
        <v>0</v>
      </c>
      <c r="S2057" s="66">
        <f t="shared" si="327"/>
        <v>0</v>
      </c>
      <c r="T2057" s="7">
        <f>($I2057='Team Results'!$L$4)+0</f>
        <v>0</v>
      </c>
      <c r="U2057" s="7">
        <f t="shared" si="328"/>
        <v>0</v>
      </c>
      <c r="V2057" s="7">
        <f t="shared" si="329"/>
        <v>0</v>
      </c>
      <c r="W2057" s="66">
        <f t="shared" si="330"/>
        <v>0</v>
      </c>
    </row>
    <row r="2058" spans="1:52" ht="15">
      <c r="A2058" s="5" t="str">
        <f t="shared" si="331"/>
        <v/>
      </c>
      <c r="B2058" s="5" t="str">
        <f t="shared" si="332"/>
        <v/>
      </c>
      <c r="C2058" s="5">
        <v>51</v>
      </c>
      <c r="D2058" s="764"/>
      <c r="F2058" s="529"/>
      <c r="G2058" s="539">
        <f>IF('Form - Part 1'!$D$62="Yes",1,0)</f>
        <v>0</v>
      </c>
      <c r="H2058" s="527">
        <v>3</v>
      </c>
      <c r="I2058" s="561"/>
      <c r="J2058" s="562"/>
      <c r="K2058" s="567"/>
      <c r="L2058" s="564"/>
      <c r="M2058" s="563"/>
      <c r="N2058" s="568"/>
      <c r="O2058" s="570"/>
      <c r="P2058" s="671">
        <f t="shared" si="324"/>
        <v>0</v>
      </c>
      <c r="Q2058" s="63">
        <f t="shared" si="325"/>
        <v>0</v>
      </c>
      <c r="R2058" s="62">
        <f t="shared" si="326"/>
        <v>0</v>
      </c>
      <c r="S2058" s="66">
        <f t="shared" si="327"/>
        <v>0</v>
      </c>
      <c r="T2058" s="7">
        <f>($I2058='Team Results'!$L$4)+0</f>
        <v>0</v>
      </c>
      <c r="U2058" s="7">
        <f t="shared" si="328"/>
        <v>0</v>
      </c>
      <c r="V2058" s="7">
        <f t="shared" si="329"/>
        <v>0</v>
      </c>
      <c r="W2058" s="66">
        <f t="shared" si="330"/>
        <v>0</v>
      </c>
    </row>
    <row r="2059" spans="1:52" ht="15">
      <c r="A2059" s="5" t="str">
        <f t="shared" si="331"/>
        <v/>
      </c>
      <c r="B2059" s="5" t="str">
        <f t="shared" si="332"/>
        <v/>
      </c>
      <c r="C2059" s="5">
        <v>51</v>
      </c>
      <c r="D2059" s="764"/>
      <c r="F2059" s="529"/>
      <c r="G2059" s="539">
        <f>IF('Form - Part 1'!$D$62="Yes",1,0)</f>
        <v>0</v>
      </c>
      <c r="H2059" s="527">
        <v>4</v>
      </c>
      <c r="I2059" s="561"/>
      <c r="J2059" s="562"/>
      <c r="K2059" s="563"/>
      <c r="L2059" s="564"/>
      <c r="M2059" s="563"/>
      <c r="N2059" s="565"/>
      <c r="O2059" s="570"/>
      <c r="P2059" s="671">
        <f t="shared" si="324"/>
        <v>0</v>
      </c>
      <c r="Q2059" s="63">
        <f t="shared" si="325"/>
        <v>0</v>
      </c>
      <c r="R2059" s="62">
        <f t="shared" si="326"/>
        <v>0</v>
      </c>
      <c r="S2059" s="66">
        <f t="shared" si="327"/>
        <v>0</v>
      </c>
      <c r="T2059" s="7">
        <f>($I2059='Team Results'!$L$4)+0</f>
        <v>0</v>
      </c>
      <c r="U2059" s="7">
        <f t="shared" si="328"/>
        <v>0</v>
      </c>
      <c r="V2059" s="7">
        <f t="shared" si="329"/>
        <v>0</v>
      </c>
      <c r="W2059" s="66">
        <f t="shared" si="330"/>
        <v>0</v>
      </c>
    </row>
    <row r="2060" spans="1:52" ht="15">
      <c r="A2060" s="5" t="str">
        <f t="shared" si="331"/>
        <v/>
      </c>
      <c r="B2060" s="5" t="str">
        <f t="shared" si="332"/>
        <v/>
      </c>
      <c r="C2060" s="5">
        <v>51</v>
      </c>
      <c r="D2060" s="764"/>
      <c r="F2060" s="529"/>
      <c r="G2060" s="539">
        <f>IF('Form - Part 1'!$D$62="Yes",1,0)</f>
        <v>0</v>
      </c>
      <c r="H2060" s="527">
        <v>5</v>
      </c>
      <c r="I2060" s="561"/>
      <c r="J2060" s="562"/>
      <c r="K2060" s="563"/>
      <c r="L2060" s="564"/>
      <c r="M2060" s="563"/>
      <c r="N2060" s="565"/>
      <c r="O2060" s="570"/>
      <c r="P2060" s="671">
        <f t="shared" si="324"/>
        <v>0</v>
      </c>
      <c r="Q2060" s="63">
        <f t="shared" si="325"/>
        <v>0</v>
      </c>
      <c r="R2060" s="62">
        <f t="shared" si="326"/>
        <v>0</v>
      </c>
      <c r="S2060" s="66">
        <f t="shared" si="327"/>
        <v>0</v>
      </c>
      <c r="T2060" s="7">
        <f>($I2060='Team Results'!$L$4)+0</f>
        <v>0</v>
      </c>
      <c r="U2060" s="7">
        <f t="shared" si="328"/>
        <v>0</v>
      </c>
      <c r="V2060" s="7">
        <f t="shared" si="329"/>
        <v>0</v>
      </c>
      <c r="W2060" s="66">
        <f t="shared" si="330"/>
        <v>0</v>
      </c>
    </row>
    <row r="2061" spans="1:52" ht="15">
      <c r="A2061" s="5" t="str">
        <f t="shared" si="331"/>
        <v/>
      </c>
      <c r="B2061" s="5" t="str">
        <f t="shared" si="332"/>
        <v/>
      </c>
      <c r="C2061" s="5">
        <v>51</v>
      </c>
      <c r="D2061" s="764"/>
      <c r="F2061" s="529"/>
      <c r="G2061" s="539">
        <f>IF('Form - Part 1'!$D$62="Yes",1,0)</f>
        <v>0</v>
      </c>
      <c r="H2061" s="527">
        <v>6</v>
      </c>
      <c r="I2061" s="561"/>
      <c r="J2061" s="562"/>
      <c r="K2061" s="563"/>
      <c r="L2061" s="564"/>
      <c r="M2061" s="563"/>
      <c r="N2061" s="565"/>
      <c r="O2061" s="570"/>
      <c r="P2061" s="671">
        <f t="shared" si="324"/>
        <v>0</v>
      </c>
      <c r="Q2061" s="63">
        <f t="shared" si="325"/>
        <v>0</v>
      </c>
      <c r="R2061" s="62">
        <f t="shared" si="326"/>
        <v>0</v>
      </c>
      <c r="S2061" s="66">
        <f t="shared" si="327"/>
        <v>0</v>
      </c>
      <c r="T2061" s="7">
        <f>($I2061='Team Results'!$L$4)+0</f>
        <v>0</v>
      </c>
      <c r="U2061" s="7">
        <f t="shared" si="328"/>
        <v>0</v>
      </c>
      <c r="V2061" s="7">
        <f t="shared" si="329"/>
        <v>0</v>
      </c>
      <c r="W2061" s="66">
        <f t="shared" si="330"/>
        <v>0</v>
      </c>
    </row>
    <row r="2062" spans="1:52" ht="15">
      <c r="A2062" s="5" t="str">
        <f t="shared" si="331"/>
        <v/>
      </c>
      <c r="B2062" s="5" t="str">
        <f t="shared" si="332"/>
        <v/>
      </c>
      <c r="C2062" s="5">
        <v>51</v>
      </c>
      <c r="D2062" s="764"/>
      <c r="F2062" s="529"/>
      <c r="G2062" s="539">
        <f>IF('Form - Part 1'!$D$62="Yes",1,0)</f>
        <v>0</v>
      </c>
      <c r="H2062" s="527">
        <v>7</v>
      </c>
      <c r="I2062" s="561"/>
      <c r="J2062" s="562"/>
      <c r="K2062" s="567"/>
      <c r="L2062" s="564"/>
      <c r="M2062" s="563"/>
      <c r="N2062" s="568"/>
      <c r="O2062" s="570"/>
      <c r="P2062" s="671">
        <f t="shared" si="324"/>
        <v>0</v>
      </c>
      <c r="Q2062" s="63">
        <f t="shared" si="325"/>
        <v>0</v>
      </c>
      <c r="R2062" s="62">
        <f t="shared" si="326"/>
        <v>0</v>
      </c>
      <c r="S2062" s="66">
        <f t="shared" si="327"/>
        <v>0</v>
      </c>
      <c r="T2062" s="7">
        <f>($I2062='Team Results'!$L$4)+0</f>
        <v>0</v>
      </c>
      <c r="U2062" s="7">
        <f t="shared" si="328"/>
        <v>0</v>
      </c>
      <c r="V2062" s="7">
        <f t="shared" si="329"/>
        <v>0</v>
      </c>
      <c r="W2062" s="66">
        <f t="shared" si="330"/>
        <v>0</v>
      </c>
    </row>
    <row r="2063" spans="1:52" ht="15">
      <c r="A2063" s="5" t="str">
        <f t="shared" si="331"/>
        <v/>
      </c>
      <c r="B2063" s="5" t="str">
        <f t="shared" si="332"/>
        <v/>
      </c>
      <c r="C2063" s="5">
        <v>51</v>
      </c>
      <c r="D2063" s="764"/>
      <c r="F2063" s="529"/>
      <c r="G2063" s="539">
        <f>IF('Form - Part 1'!$D$62="Yes",1,0)</f>
        <v>0</v>
      </c>
      <c r="H2063" s="527">
        <v>8</v>
      </c>
      <c r="I2063" s="561"/>
      <c r="J2063" s="562"/>
      <c r="K2063" s="567"/>
      <c r="L2063" s="564"/>
      <c r="M2063" s="563"/>
      <c r="N2063" s="568"/>
      <c r="O2063" s="570"/>
      <c r="P2063" s="671">
        <f t="shared" si="324"/>
        <v>0</v>
      </c>
      <c r="Q2063" s="63">
        <f t="shared" si="325"/>
        <v>0</v>
      </c>
      <c r="R2063" s="62">
        <f t="shared" si="326"/>
        <v>0</v>
      </c>
      <c r="S2063" s="66">
        <f t="shared" si="327"/>
        <v>0</v>
      </c>
      <c r="T2063" s="7">
        <f>($I2063='Team Results'!$L$4)+0</f>
        <v>0</v>
      </c>
      <c r="U2063" s="7">
        <f t="shared" si="328"/>
        <v>0</v>
      </c>
      <c r="V2063" s="7">
        <f t="shared" si="329"/>
        <v>0</v>
      </c>
      <c r="W2063" s="66">
        <f t="shared" si="330"/>
        <v>0</v>
      </c>
    </row>
    <row r="2064" spans="1:52" ht="15">
      <c r="A2064" s="5" t="str">
        <f t="shared" si="331"/>
        <v/>
      </c>
      <c r="B2064" s="5" t="str">
        <f t="shared" si="332"/>
        <v/>
      </c>
      <c r="C2064" s="5">
        <v>51</v>
      </c>
      <c r="D2064" s="764"/>
      <c r="F2064" s="529"/>
      <c r="G2064" s="539">
        <f>IF('Form - Part 1'!$D$62="Yes",1,0)</f>
        <v>0</v>
      </c>
      <c r="H2064" s="527">
        <v>9</v>
      </c>
      <c r="I2064" s="561"/>
      <c r="J2064" s="562"/>
      <c r="K2064" s="563"/>
      <c r="L2064" s="564"/>
      <c r="M2064" s="563"/>
      <c r="N2064" s="565"/>
      <c r="O2064" s="570"/>
      <c r="P2064" s="671">
        <f t="shared" si="324"/>
        <v>0</v>
      </c>
      <c r="Q2064" s="63">
        <f t="shared" si="325"/>
        <v>0</v>
      </c>
      <c r="R2064" s="62">
        <f t="shared" si="326"/>
        <v>0</v>
      </c>
      <c r="S2064" s="66">
        <f t="shared" si="327"/>
        <v>0</v>
      </c>
      <c r="T2064" s="7">
        <f>($I2064='Team Results'!$L$4)+0</f>
        <v>0</v>
      </c>
      <c r="U2064" s="7">
        <f t="shared" si="328"/>
        <v>0</v>
      </c>
      <c r="V2064" s="7">
        <f t="shared" si="329"/>
        <v>0</v>
      </c>
      <c r="W2064" s="66">
        <f t="shared" si="330"/>
        <v>0</v>
      </c>
    </row>
    <row r="2065" spans="1:23" ht="15">
      <c r="A2065" s="5" t="str">
        <f t="shared" si="331"/>
        <v/>
      </c>
      <c r="B2065" s="5" t="str">
        <f t="shared" si="332"/>
        <v/>
      </c>
      <c r="C2065" s="5">
        <v>51</v>
      </c>
      <c r="D2065" s="764"/>
      <c r="F2065" s="529"/>
      <c r="G2065" s="539">
        <f>IF('Form - Part 1'!$D$62="Yes",1,0)</f>
        <v>0</v>
      </c>
      <c r="H2065" s="527">
        <v>10</v>
      </c>
      <c r="I2065" s="561"/>
      <c r="J2065" s="562"/>
      <c r="K2065" s="567"/>
      <c r="L2065" s="564"/>
      <c r="M2065" s="563"/>
      <c r="N2065" s="568"/>
      <c r="O2065" s="570"/>
      <c r="P2065" s="671">
        <f t="shared" si="324"/>
        <v>0</v>
      </c>
      <c r="Q2065" s="63">
        <f t="shared" si="325"/>
        <v>0</v>
      </c>
      <c r="R2065" s="62">
        <f t="shared" si="326"/>
        <v>0</v>
      </c>
      <c r="S2065" s="66">
        <f t="shared" si="327"/>
        <v>0</v>
      </c>
      <c r="T2065" s="7">
        <f>($I2065='Team Results'!$L$4)+0</f>
        <v>0</v>
      </c>
      <c r="U2065" s="7">
        <f t="shared" si="328"/>
        <v>0</v>
      </c>
      <c r="V2065" s="7">
        <f t="shared" si="329"/>
        <v>0</v>
      </c>
      <c r="W2065" s="66">
        <f t="shared" si="330"/>
        <v>0</v>
      </c>
    </row>
    <row r="2066" spans="1:23" ht="15">
      <c r="A2066" s="5" t="str">
        <f t="shared" si="331"/>
        <v/>
      </c>
      <c r="B2066" s="5" t="str">
        <f t="shared" si="332"/>
        <v/>
      </c>
      <c r="C2066" s="5">
        <v>51</v>
      </c>
      <c r="D2066" s="764"/>
      <c r="F2066" s="529"/>
      <c r="G2066" s="539">
        <f>IF('Form - Part 1'!$D$62="Yes",1,0)</f>
        <v>0</v>
      </c>
      <c r="H2066" s="527">
        <v>11</v>
      </c>
      <c r="I2066" s="561"/>
      <c r="J2066" s="562"/>
      <c r="K2066" s="563"/>
      <c r="L2066" s="564"/>
      <c r="M2066" s="563"/>
      <c r="N2066" s="565"/>
      <c r="O2066" s="570"/>
      <c r="P2066" s="671">
        <f t="shared" si="324"/>
        <v>0</v>
      </c>
      <c r="Q2066" s="63">
        <f t="shared" si="325"/>
        <v>0</v>
      </c>
      <c r="R2066" s="62">
        <f t="shared" si="326"/>
        <v>0</v>
      </c>
      <c r="S2066" s="66">
        <f t="shared" si="327"/>
        <v>0</v>
      </c>
      <c r="T2066" s="7">
        <f>($I2066='Team Results'!$L$4)+0</f>
        <v>0</v>
      </c>
      <c r="U2066" s="7">
        <f t="shared" si="328"/>
        <v>0</v>
      </c>
      <c r="V2066" s="7">
        <f t="shared" si="329"/>
        <v>0</v>
      </c>
      <c r="W2066" s="66">
        <f t="shared" si="330"/>
        <v>0</v>
      </c>
    </row>
    <row r="2067" spans="1:23" ht="15">
      <c r="A2067" s="5" t="str">
        <f t="shared" si="331"/>
        <v/>
      </c>
      <c r="B2067" s="5" t="str">
        <f t="shared" si="332"/>
        <v/>
      </c>
      <c r="C2067" s="5">
        <v>51</v>
      </c>
      <c r="D2067" s="764"/>
      <c r="F2067" s="529"/>
      <c r="G2067" s="539">
        <f>IF('Form - Part 1'!$D$62="Yes",1,0)</f>
        <v>0</v>
      </c>
      <c r="H2067" s="527">
        <v>12</v>
      </c>
      <c r="I2067" s="561"/>
      <c r="J2067" s="562"/>
      <c r="K2067" s="567"/>
      <c r="L2067" s="564"/>
      <c r="M2067" s="563"/>
      <c r="N2067" s="568"/>
      <c r="O2067" s="570"/>
      <c r="P2067" s="671">
        <f t="shared" si="324"/>
        <v>0</v>
      </c>
      <c r="Q2067" s="63">
        <f t="shared" si="325"/>
        <v>0</v>
      </c>
      <c r="R2067" s="62">
        <f t="shared" si="326"/>
        <v>0</v>
      </c>
      <c r="S2067" s="66">
        <f t="shared" si="327"/>
        <v>0</v>
      </c>
      <c r="T2067" s="7">
        <f>($I2067='Team Results'!$L$4)+0</f>
        <v>0</v>
      </c>
      <c r="U2067" s="7">
        <f t="shared" si="328"/>
        <v>0</v>
      </c>
      <c r="V2067" s="7">
        <f t="shared" si="329"/>
        <v>0</v>
      </c>
      <c r="W2067" s="66">
        <f t="shared" si="330"/>
        <v>0</v>
      </c>
    </row>
    <row r="2068" spans="1:23" ht="15">
      <c r="A2068" s="5" t="str">
        <f t="shared" si="331"/>
        <v/>
      </c>
      <c r="B2068" s="5" t="str">
        <f t="shared" si="332"/>
        <v/>
      </c>
      <c r="C2068" s="5">
        <v>51</v>
      </c>
      <c r="D2068" s="764"/>
      <c r="F2068" s="529"/>
      <c r="G2068" s="539">
        <f>IF('Form - Part 1'!$D$62="Yes",1,0)</f>
        <v>0</v>
      </c>
      <c r="H2068" s="527">
        <v>13</v>
      </c>
      <c r="I2068" s="561"/>
      <c r="J2068" s="562"/>
      <c r="K2068" s="567"/>
      <c r="L2068" s="564"/>
      <c r="M2068" s="563"/>
      <c r="N2068" s="568"/>
      <c r="O2068" s="570"/>
      <c r="P2068" s="671">
        <f t="shared" si="324"/>
        <v>0</v>
      </c>
      <c r="Q2068" s="63">
        <f t="shared" si="325"/>
        <v>0</v>
      </c>
      <c r="R2068" s="62">
        <f t="shared" si="326"/>
        <v>0</v>
      </c>
      <c r="S2068" s="66">
        <f t="shared" si="327"/>
        <v>0</v>
      </c>
      <c r="T2068" s="7">
        <f>($I2068='Team Results'!$L$4)+0</f>
        <v>0</v>
      </c>
      <c r="U2068" s="7">
        <f t="shared" si="328"/>
        <v>0</v>
      </c>
      <c r="V2068" s="7">
        <f t="shared" si="329"/>
        <v>0</v>
      </c>
      <c r="W2068" s="66">
        <f t="shared" si="330"/>
        <v>0</v>
      </c>
    </row>
    <row r="2069" spans="1:23" ht="15">
      <c r="A2069" s="5" t="str">
        <f t="shared" si="331"/>
        <v/>
      </c>
      <c r="B2069" s="5" t="str">
        <f t="shared" si="332"/>
        <v/>
      </c>
      <c r="C2069" s="5">
        <v>51</v>
      </c>
      <c r="D2069" s="764"/>
      <c r="F2069" s="529"/>
      <c r="G2069" s="539">
        <f>IF('Form - Part 1'!$D$62="Yes",1,0)</f>
        <v>0</v>
      </c>
      <c r="H2069" s="527">
        <v>14</v>
      </c>
      <c r="I2069" s="561"/>
      <c r="J2069" s="562"/>
      <c r="K2069" s="563"/>
      <c r="L2069" s="564"/>
      <c r="M2069" s="563"/>
      <c r="N2069" s="565"/>
      <c r="O2069" s="570"/>
      <c r="P2069" s="671">
        <f t="shared" si="324"/>
        <v>0</v>
      </c>
      <c r="Q2069" s="63">
        <f t="shared" si="325"/>
        <v>0</v>
      </c>
      <c r="R2069" s="62">
        <f t="shared" si="326"/>
        <v>0</v>
      </c>
      <c r="S2069" s="66">
        <f t="shared" si="327"/>
        <v>0</v>
      </c>
      <c r="T2069" s="7">
        <f>($I2069='Team Results'!$L$4)+0</f>
        <v>0</v>
      </c>
      <c r="U2069" s="7">
        <f t="shared" si="328"/>
        <v>0</v>
      </c>
      <c r="V2069" s="7">
        <f t="shared" si="329"/>
        <v>0</v>
      </c>
      <c r="W2069" s="66">
        <f t="shared" si="330"/>
        <v>0</v>
      </c>
    </row>
    <row r="2070" spans="1:23" ht="15">
      <c r="A2070" s="5" t="str">
        <f t="shared" si="331"/>
        <v/>
      </c>
      <c r="B2070" s="5" t="str">
        <f t="shared" si="332"/>
        <v/>
      </c>
      <c r="C2070" s="5">
        <v>51</v>
      </c>
      <c r="D2070" s="764"/>
      <c r="F2070" s="529"/>
      <c r="G2070" s="539">
        <f>IF('Form - Part 1'!$D$62="Yes",1,0)</f>
        <v>0</v>
      </c>
      <c r="H2070" s="527">
        <v>15</v>
      </c>
      <c r="I2070" s="561"/>
      <c r="J2070" s="562"/>
      <c r="K2070" s="563"/>
      <c r="L2070" s="564"/>
      <c r="M2070" s="563"/>
      <c r="N2070" s="565"/>
      <c r="O2070" s="570"/>
      <c r="P2070" s="671">
        <f t="shared" si="324"/>
        <v>0</v>
      </c>
      <c r="Q2070" s="63">
        <f t="shared" si="325"/>
        <v>0</v>
      </c>
      <c r="R2070" s="62">
        <f t="shared" si="326"/>
        <v>0</v>
      </c>
      <c r="S2070" s="66">
        <f t="shared" si="327"/>
        <v>0</v>
      </c>
      <c r="T2070" s="7">
        <f>($I2070='Team Results'!$L$4)+0</f>
        <v>0</v>
      </c>
      <c r="U2070" s="7">
        <f t="shared" si="328"/>
        <v>0</v>
      </c>
      <c r="V2070" s="7">
        <f t="shared" si="329"/>
        <v>0</v>
      </c>
      <c r="W2070" s="66">
        <f t="shared" si="330"/>
        <v>0</v>
      </c>
    </row>
    <row r="2071" spans="1:23" ht="15">
      <c r="A2071" s="5" t="str">
        <f t="shared" si="331"/>
        <v/>
      </c>
      <c r="B2071" s="5" t="str">
        <f t="shared" si="332"/>
        <v/>
      </c>
      <c r="C2071" s="5">
        <v>51</v>
      </c>
      <c r="D2071" s="764"/>
      <c r="F2071" s="529"/>
      <c r="G2071" s="539">
        <f>IF('Form - Part 1'!$D$62="Yes",1,0)</f>
        <v>0</v>
      </c>
      <c r="H2071" s="527">
        <v>16</v>
      </c>
      <c r="I2071" s="561"/>
      <c r="J2071" s="562"/>
      <c r="K2071" s="563"/>
      <c r="L2071" s="564"/>
      <c r="M2071" s="563"/>
      <c r="N2071" s="565"/>
      <c r="O2071" s="570"/>
      <c r="P2071" s="671">
        <f t="shared" si="324"/>
        <v>0</v>
      </c>
      <c r="Q2071" s="63">
        <f t="shared" si="325"/>
        <v>0</v>
      </c>
      <c r="R2071" s="62">
        <f t="shared" si="326"/>
        <v>0</v>
      </c>
      <c r="S2071" s="66">
        <f t="shared" si="327"/>
        <v>0</v>
      </c>
      <c r="T2071" s="7">
        <f>($I2071='Team Results'!$L$4)+0</f>
        <v>0</v>
      </c>
      <c r="U2071" s="7">
        <f t="shared" si="328"/>
        <v>0</v>
      </c>
      <c r="V2071" s="7">
        <f t="shared" si="329"/>
        <v>0</v>
      </c>
      <c r="W2071" s="66">
        <f t="shared" si="330"/>
        <v>0</v>
      </c>
    </row>
    <row r="2072" spans="1:23" ht="15">
      <c r="A2072" s="5" t="str">
        <f t="shared" si="331"/>
        <v/>
      </c>
      <c r="B2072" s="5" t="str">
        <f t="shared" si="332"/>
        <v/>
      </c>
      <c r="C2072" s="5">
        <v>51</v>
      </c>
      <c r="D2072" s="764"/>
      <c r="F2072" s="529"/>
      <c r="G2072" s="539">
        <f>IF('Form - Part 1'!$D$62="Yes",1,0)</f>
        <v>0</v>
      </c>
      <c r="H2072" s="527">
        <v>17</v>
      </c>
      <c r="I2072" s="561"/>
      <c r="J2072" s="562"/>
      <c r="K2072" s="567"/>
      <c r="L2072" s="564"/>
      <c r="M2072" s="563"/>
      <c r="N2072" s="568"/>
      <c r="O2072" s="570"/>
      <c r="P2072" s="671">
        <f t="shared" si="324"/>
        <v>0</v>
      </c>
      <c r="Q2072" s="63">
        <f t="shared" si="325"/>
        <v>0</v>
      </c>
      <c r="R2072" s="62">
        <f t="shared" si="326"/>
        <v>0</v>
      </c>
      <c r="S2072" s="66">
        <f t="shared" si="327"/>
        <v>0</v>
      </c>
      <c r="T2072" s="7">
        <f>($I2072='Team Results'!$L$4)+0</f>
        <v>0</v>
      </c>
      <c r="U2072" s="7">
        <f t="shared" si="328"/>
        <v>0</v>
      </c>
      <c r="V2072" s="7">
        <f t="shared" si="329"/>
        <v>0</v>
      </c>
      <c r="W2072" s="66">
        <f t="shared" si="330"/>
        <v>0</v>
      </c>
    </row>
    <row r="2073" spans="1:23" ht="15">
      <c r="A2073" s="5" t="str">
        <f t="shared" si="331"/>
        <v/>
      </c>
      <c r="B2073" s="5" t="str">
        <f t="shared" si="332"/>
        <v/>
      </c>
      <c r="C2073" s="5">
        <v>51</v>
      </c>
      <c r="D2073" s="764"/>
      <c r="F2073" s="529"/>
      <c r="G2073" s="539">
        <f>IF('Form - Part 1'!$D$62="Yes",1,0)</f>
        <v>0</v>
      </c>
      <c r="H2073" s="527">
        <v>18</v>
      </c>
      <c r="I2073" s="561"/>
      <c r="J2073" s="562"/>
      <c r="K2073" s="567"/>
      <c r="L2073" s="564"/>
      <c r="M2073" s="563"/>
      <c r="N2073" s="568"/>
      <c r="O2073" s="570"/>
      <c r="P2073" s="671">
        <f t="shared" si="324"/>
        <v>0</v>
      </c>
      <c r="Q2073" s="63">
        <f t="shared" si="325"/>
        <v>0</v>
      </c>
      <c r="R2073" s="62">
        <f t="shared" si="326"/>
        <v>0</v>
      </c>
      <c r="S2073" s="66">
        <f t="shared" si="327"/>
        <v>0</v>
      </c>
      <c r="T2073" s="7">
        <f>($I2073='Team Results'!$L$4)+0</f>
        <v>0</v>
      </c>
      <c r="U2073" s="7">
        <f t="shared" si="328"/>
        <v>0</v>
      </c>
      <c r="V2073" s="7">
        <f t="shared" si="329"/>
        <v>0</v>
      </c>
      <c r="W2073" s="66">
        <f t="shared" si="330"/>
        <v>0</v>
      </c>
    </row>
    <row r="2074" spans="1:23" ht="15">
      <c r="A2074" s="5" t="str">
        <f t="shared" si="331"/>
        <v/>
      </c>
      <c r="B2074" s="5" t="str">
        <f t="shared" si="332"/>
        <v/>
      </c>
      <c r="C2074" s="5">
        <v>51</v>
      </c>
      <c r="D2074" s="764"/>
      <c r="F2074" s="529"/>
      <c r="G2074" s="539">
        <f>IF('Form - Part 1'!$D$62="Yes",1,0)</f>
        <v>0</v>
      </c>
      <c r="H2074" s="527">
        <v>19</v>
      </c>
      <c r="I2074" s="561"/>
      <c r="J2074" s="562"/>
      <c r="K2074" s="567"/>
      <c r="L2074" s="564"/>
      <c r="M2074" s="563"/>
      <c r="N2074" s="568"/>
      <c r="O2074" s="570"/>
      <c r="P2074" s="671">
        <f t="shared" si="324"/>
        <v>0</v>
      </c>
      <c r="Q2074" s="63">
        <f t="shared" si="325"/>
        <v>0</v>
      </c>
      <c r="R2074" s="62">
        <f t="shared" si="326"/>
        <v>0</v>
      </c>
      <c r="S2074" s="66">
        <f t="shared" si="327"/>
        <v>0</v>
      </c>
      <c r="T2074" s="7">
        <f>($I2074='Team Results'!$L$4)+0</f>
        <v>0</v>
      </c>
      <c r="U2074" s="7">
        <f t="shared" si="328"/>
        <v>0</v>
      </c>
      <c r="V2074" s="7">
        <f t="shared" si="329"/>
        <v>0</v>
      </c>
      <c r="W2074" s="66">
        <f t="shared" si="330"/>
        <v>0</v>
      </c>
    </row>
    <row r="2075" spans="1:23" ht="15">
      <c r="A2075" s="5" t="str">
        <f t="shared" si="331"/>
        <v/>
      </c>
      <c r="B2075" s="5" t="str">
        <f t="shared" si="332"/>
        <v/>
      </c>
      <c r="C2075" s="5">
        <v>51</v>
      </c>
      <c r="D2075" s="764"/>
      <c r="F2075" s="529"/>
      <c r="G2075" s="539">
        <f>IF('Form - Part 1'!$D$62="Yes",1,0)</f>
        <v>0</v>
      </c>
      <c r="H2075" s="527">
        <v>20</v>
      </c>
      <c r="I2075" s="561"/>
      <c r="J2075" s="562"/>
      <c r="K2075" s="567"/>
      <c r="L2075" s="564"/>
      <c r="M2075" s="563"/>
      <c r="N2075" s="568"/>
      <c r="O2075" s="570"/>
      <c r="P2075" s="671">
        <f t="shared" si="324"/>
        <v>0</v>
      </c>
      <c r="Q2075" s="63">
        <f t="shared" si="325"/>
        <v>0</v>
      </c>
      <c r="R2075" s="62">
        <f t="shared" si="326"/>
        <v>0</v>
      </c>
      <c r="S2075" s="66">
        <f t="shared" si="327"/>
        <v>0</v>
      </c>
      <c r="T2075" s="7">
        <f>($I2075='Team Results'!$L$4)+0</f>
        <v>0</v>
      </c>
      <c r="U2075" s="7">
        <f t="shared" si="328"/>
        <v>0</v>
      </c>
      <c r="V2075" s="7">
        <f t="shared" si="329"/>
        <v>0</v>
      </c>
      <c r="W2075" s="66">
        <f t="shared" si="330"/>
        <v>0</v>
      </c>
    </row>
    <row r="2076" spans="1:23" ht="15">
      <c r="A2076" s="5" t="str">
        <f t="shared" si="331"/>
        <v/>
      </c>
      <c r="B2076" s="5" t="str">
        <f t="shared" si="332"/>
        <v/>
      </c>
      <c r="C2076" s="5">
        <v>51</v>
      </c>
      <c r="D2076" s="764"/>
      <c r="F2076" s="529"/>
      <c r="G2076" s="539">
        <f>IF('Form - Part 1'!$D$62="Yes",1,0)</f>
        <v>0</v>
      </c>
      <c r="H2076" s="527">
        <v>21</v>
      </c>
      <c r="I2076" s="561"/>
      <c r="J2076" s="562"/>
      <c r="K2076" s="567"/>
      <c r="L2076" s="564"/>
      <c r="M2076" s="563"/>
      <c r="N2076" s="568"/>
      <c r="O2076" s="570"/>
      <c r="P2076" s="671">
        <f t="shared" si="324"/>
        <v>0</v>
      </c>
      <c r="Q2076" s="63">
        <f t="shared" si="325"/>
        <v>0</v>
      </c>
      <c r="R2076" s="62">
        <f t="shared" si="326"/>
        <v>0</v>
      </c>
      <c r="S2076" s="66">
        <f t="shared" si="327"/>
        <v>0</v>
      </c>
      <c r="T2076" s="7">
        <f>($I2076='Team Results'!$L$4)+0</f>
        <v>0</v>
      </c>
      <c r="U2076" s="7">
        <f t="shared" si="328"/>
        <v>0</v>
      </c>
      <c r="V2076" s="7">
        <f t="shared" si="329"/>
        <v>0</v>
      </c>
      <c r="W2076" s="66">
        <f t="shared" si="330"/>
        <v>0</v>
      </c>
    </row>
    <row r="2077" spans="1:23" ht="15">
      <c r="A2077" s="5" t="str">
        <f t="shared" si="331"/>
        <v/>
      </c>
      <c r="B2077" s="5" t="str">
        <f t="shared" si="332"/>
        <v/>
      </c>
      <c r="C2077" s="5">
        <v>51</v>
      </c>
      <c r="D2077" s="764"/>
      <c r="F2077" s="529"/>
      <c r="G2077" s="539">
        <f>IF('Form - Part 1'!$D$62="Yes",1,0)</f>
        <v>0</v>
      </c>
      <c r="H2077" s="527">
        <v>22</v>
      </c>
      <c r="I2077" s="561"/>
      <c r="J2077" s="562"/>
      <c r="K2077" s="567"/>
      <c r="L2077" s="564"/>
      <c r="M2077" s="563"/>
      <c r="N2077" s="568"/>
      <c r="O2077" s="570"/>
      <c r="P2077" s="671">
        <f t="shared" si="324"/>
        <v>0</v>
      </c>
      <c r="Q2077" s="63">
        <f t="shared" si="325"/>
        <v>0</v>
      </c>
      <c r="R2077" s="62">
        <f t="shared" si="326"/>
        <v>0</v>
      </c>
      <c r="S2077" s="66">
        <f t="shared" si="327"/>
        <v>0</v>
      </c>
      <c r="T2077" s="7">
        <f>($I2077='Team Results'!$L$4)+0</f>
        <v>0</v>
      </c>
      <c r="U2077" s="7">
        <f t="shared" si="328"/>
        <v>0</v>
      </c>
      <c r="V2077" s="7">
        <f t="shared" si="329"/>
        <v>0</v>
      </c>
      <c r="W2077" s="66">
        <f t="shared" si="330"/>
        <v>0</v>
      </c>
    </row>
    <row r="2078" spans="1:23" ht="15">
      <c r="A2078" s="5" t="str">
        <f t="shared" si="331"/>
        <v/>
      </c>
      <c r="B2078" s="5" t="str">
        <f t="shared" si="332"/>
        <v/>
      </c>
      <c r="C2078" s="5">
        <v>51</v>
      </c>
      <c r="D2078" s="764"/>
      <c r="F2078" s="529"/>
      <c r="G2078" s="539">
        <f>IF('Form - Part 1'!$D$62="Yes",1,0)</f>
        <v>0</v>
      </c>
      <c r="H2078" s="527">
        <v>23</v>
      </c>
      <c r="I2078" s="561"/>
      <c r="J2078" s="562"/>
      <c r="K2078" s="567"/>
      <c r="L2078" s="564"/>
      <c r="M2078" s="563"/>
      <c r="N2078" s="568"/>
      <c r="O2078" s="570"/>
      <c r="P2078" s="671">
        <f t="shared" si="324"/>
        <v>0</v>
      </c>
      <c r="Q2078" s="63">
        <f t="shared" si="325"/>
        <v>0</v>
      </c>
      <c r="R2078" s="62">
        <f t="shared" si="326"/>
        <v>0</v>
      </c>
      <c r="S2078" s="66">
        <f t="shared" si="327"/>
        <v>0</v>
      </c>
      <c r="T2078" s="7">
        <f>($I2078='Team Results'!$L$4)+0</f>
        <v>0</v>
      </c>
      <c r="U2078" s="7">
        <f t="shared" si="328"/>
        <v>0</v>
      </c>
      <c r="V2078" s="7">
        <f t="shared" si="329"/>
        <v>0</v>
      </c>
      <c r="W2078" s="66">
        <f t="shared" si="330"/>
        <v>0</v>
      </c>
    </row>
    <row r="2079" spans="1:23" ht="15">
      <c r="A2079" s="5" t="str">
        <f t="shared" si="331"/>
        <v/>
      </c>
      <c r="B2079" s="5" t="str">
        <f t="shared" si="332"/>
        <v/>
      </c>
      <c r="C2079" s="5">
        <v>51</v>
      </c>
      <c r="D2079" s="764"/>
      <c r="F2079" s="529"/>
      <c r="G2079" s="539">
        <f>IF('Form - Part 1'!$D$62="Yes",1,0)</f>
        <v>0</v>
      </c>
      <c r="H2079" s="527">
        <v>24</v>
      </c>
      <c r="I2079" s="561"/>
      <c r="J2079" s="562"/>
      <c r="K2079" s="567"/>
      <c r="L2079" s="564"/>
      <c r="M2079" s="563"/>
      <c r="N2079" s="568"/>
      <c r="O2079" s="570"/>
      <c r="P2079" s="671">
        <f t="shared" si="324"/>
        <v>0</v>
      </c>
      <c r="Q2079" s="63">
        <f t="shared" si="325"/>
        <v>0</v>
      </c>
      <c r="R2079" s="62">
        <f t="shared" si="326"/>
        <v>0</v>
      </c>
      <c r="S2079" s="66">
        <f t="shared" si="327"/>
        <v>0</v>
      </c>
      <c r="T2079" s="7">
        <f>($I2079='Team Results'!$L$4)+0</f>
        <v>0</v>
      </c>
      <c r="U2079" s="7">
        <f t="shared" si="328"/>
        <v>0</v>
      </c>
      <c r="V2079" s="7">
        <f t="shared" si="329"/>
        <v>0</v>
      </c>
      <c r="W2079" s="66">
        <f t="shared" si="330"/>
        <v>0</v>
      </c>
    </row>
    <row r="2080" spans="1:23" ht="15">
      <c r="A2080" s="5" t="str">
        <f t="shared" si="331"/>
        <v/>
      </c>
      <c r="B2080" s="5" t="str">
        <f t="shared" si="332"/>
        <v/>
      </c>
      <c r="C2080" s="5">
        <v>51</v>
      </c>
      <c r="D2080" s="764"/>
      <c r="F2080" s="529"/>
      <c r="G2080" s="539">
        <f>IF('Form - Part 1'!$D$62="Yes",1,0)</f>
        <v>0</v>
      </c>
      <c r="H2080" s="527">
        <v>25</v>
      </c>
      <c r="I2080" s="561"/>
      <c r="J2080" s="562"/>
      <c r="K2080" s="567"/>
      <c r="L2080" s="564"/>
      <c r="M2080" s="563"/>
      <c r="N2080" s="568"/>
      <c r="O2080" s="570"/>
      <c r="P2080" s="671">
        <f t="shared" si="324"/>
        <v>0</v>
      </c>
      <c r="Q2080" s="63">
        <f t="shared" si="325"/>
        <v>0</v>
      </c>
      <c r="R2080" s="62">
        <f t="shared" si="326"/>
        <v>0</v>
      </c>
      <c r="S2080" s="66">
        <f t="shared" si="327"/>
        <v>0</v>
      </c>
      <c r="T2080" s="7">
        <f>($I2080='Team Results'!$L$4)+0</f>
        <v>0</v>
      </c>
      <c r="U2080" s="7">
        <f t="shared" si="328"/>
        <v>0</v>
      </c>
      <c r="V2080" s="7">
        <f t="shared" si="329"/>
        <v>0</v>
      </c>
      <c r="W2080" s="66">
        <f t="shared" si="330"/>
        <v>0</v>
      </c>
    </row>
    <row r="2081" spans="1:52" ht="15">
      <c r="A2081" s="5" t="str">
        <f t="shared" si="331"/>
        <v/>
      </c>
      <c r="B2081" s="5" t="str">
        <f t="shared" si="332"/>
        <v/>
      </c>
      <c r="C2081" s="5">
        <v>51</v>
      </c>
      <c r="D2081" s="764"/>
      <c r="F2081" s="529"/>
      <c r="G2081" s="539">
        <f>IF('Form - Part 1'!$D$62="Yes",1,0)</f>
        <v>0</v>
      </c>
      <c r="H2081" s="527">
        <v>26</v>
      </c>
      <c r="I2081" s="561"/>
      <c r="J2081" s="562"/>
      <c r="K2081" s="563"/>
      <c r="L2081" s="564"/>
      <c r="M2081" s="563"/>
      <c r="N2081" s="565"/>
      <c r="O2081" s="570"/>
      <c r="P2081" s="671">
        <f t="shared" si="324"/>
        <v>0</v>
      </c>
      <c r="Q2081" s="63">
        <f t="shared" si="325"/>
        <v>0</v>
      </c>
      <c r="R2081" s="62">
        <f t="shared" si="326"/>
        <v>0</v>
      </c>
      <c r="S2081" s="66">
        <f t="shared" si="327"/>
        <v>0</v>
      </c>
      <c r="T2081" s="7">
        <f>($I2081='Team Results'!$L$4)+0</f>
        <v>0</v>
      </c>
      <c r="U2081" s="7">
        <f t="shared" si="328"/>
        <v>0</v>
      </c>
      <c r="V2081" s="7">
        <f t="shared" si="329"/>
        <v>0</v>
      </c>
      <c r="W2081" s="66">
        <f t="shared" si="330"/>
        <v>0</v>
      </c>
    </row>
    <row r="2082" spans="1:52" ht="15">
      <c r="A2082" s="5" t="str">
        <f t="shared" si="331"/>
        <v/>
      </c>
      <c r="B2082" s="5" t="str">
        <f t="shared" si="332"/>
        <v/>
      </c>
      <c r="C2082" s="5">
        <v>51</v>
      </c>
      <c r="D2082" s="764"/>
      <c r="F2082" s="529"/>
      <c r="G2082" s="539">
        <f>IF('Form - Part 1'!$D$62="Yes",1,0)</f>
        <v>0</v>
      </c>
      <c r="H2082" s="527">
        <v>27</v>
      </c>
      <c r="I2082" s="561"/>
      <c r="J2082" s="562"/>
      <c r="K2082" s="563"/>
      <c r="L2082" s="564"/>
      <c r="M2082" s="563"/>
      <c r="N2082" s="565"/>
      <c r="O2082" s="570"/>
      <c r="P2082" s="671">
        <f t="shared" si="324"/>
        <v>0</v>
      </c>
      <c r="Q2082" s="63">
        <f t="shared" si="325"/>
        <v>0</v>
      </c>
      <c r="R2082" s="62">
        <f t="shared" si="326"/>
        <v>0</v>
      </c>
      <c r="S2082" s="66">
        <f t="shared" si="327"/>
        <v>0</v>
      </c>
      <c r="T2082" s="7">
        <f>($I2082='Team Results'!$L$4)+0</f>
        <v>0</v>
      </c>
      <c r="U2082" s="7">
        <f t="shared" si="328"/>
        <v>0</v>
      </c>
      <c r="V2082" s="7">
        <f t="shared" si="329"/>
        <v>0</v>
      </c>
      <c r="W2082" s="66">
        <f t="shared" si="330"/>
        <v>0</v>
      </c>
    </row>
    <row r="2083" spans="1:52" ht="15">
      <c r="A2083" s="5" t="str">
        <f t="shared" si="331"/>
        <v/>
      </c>
      <c r="B2083" s="5" t="str">
        <f t="shared" si="332"/>
        <v/>
      </c>
      <c r="C2083" s="5">
        <v>51</v>
      </c>
      <c r="D2083" s="764"/>
      <c r="F2083" s="529"/>
      <c r="G2083" s="539">
        <f>IF('Form - Part 1'!$D$62="Yes",1,0)</f>
        <v>0</v>
      </c>
      <c r="H2083" s="527">
        <v>28</v>
      </c>
      <c r="I2083" s="561"/>
      <c r="J2083" s="562"/>
      <c r="K2083" s="563"/>
      <c r="L2083" s="564"/>
      <c r="M2083" s="563"/>
      <c r="N2083" s="565"/>
      <c r="O2083" s="570"/>
      <c r="P2083" s="671">
        <f t="shared" si="324"/>
        <v>0</v>
      </c>
      <c r="Q2083" s="63">
        <f t="shared" si="325"/>
        <v>0</v>
      </c>
      <c r="R2083" s="62">
        <f t="shared" si="326"/>
        <v>0</v>
      </c>
      <c r="S2083" s="66">
        <f t="shared" si="327"/>
        <v>0</v>
      </c>
      <c r="T2083" s="7">
        <f>($I2083='Team Results'!$L$4)+0</f>
        <v>0</v>
      </c>
      <c r="U2083" s="7">
        <f t="shared" si="328"/>
        <v>0</v>
      </c>
      <c r="V2083" s="7">
        <f t="shared" si="329"/>
        <v>0</v>
      </c>
      <c r="W2083" s="66">
        <f t="shared" si="330"/>
        <v>0</v>
      </c>
    </row>
    <row r="2084" spans="1:52" ht="15">
      <c r="A2084" s="5" t="str">
        <f t="shared" si="331"/>
        <v/>
      </c>
      <c r="B2084" s="5" t="str">
        <f t="shared" si="332"/>
        <v/>
      </c>
      <c r="C2084" s="5">
        <v>51</v>
      </c>
      <c r="D2084" s="764"/>
      <c r="F2084" s="529"/>
      <c r="G2084" s="539">
        <f>IF('Form - Part 1'!$D$62="Yes",1,0)</f>
        <v>0</v>
      </c>
      <c r="H2084" s="527">
        <v>29</v>
      </c>
      <c r="I2084" s="561"/>
      <c r="J2084" s="562"/>
      <c r="K2084" s="563"/>
      <c r="L2084" s="564"/>
      <c r="M2084" s="563"/>
      <c r="N2084" s="565"/>
      <c r="O2084" s="570"/>
      <c r="P2084" s="671">
        <f t="shared" si="324"/>
        <v>0</v>
      </c>
      <c r="Q2084" s="63">
        <f t="shared" si="325"/>
        <v>0</v>
      </c>
      <c r="R2084" s="62">
        <f t="shared" si="326"/>
        <v>0</v>
      </c>
      <c r="S2084" s="66">
        <f t="shared" si="327"/>
        <v>0</v>
      </c>
      <c r="T2084" s="7">
        <f>($I2084='Team Results'!$L$4)+0</f>
        <v>0</v>
      </c>
      <c r="U2084" s="7">
        <f t="shared" si="328"/>
        <v>0</v>
      </c>
      <c r="V2084" s="7">
        <f t="shared" si="329"/>
        <v>0</v>
      </c>
      <c r="W2084" s="66">
        <f t="shared" si="330"/>
        <v>0</v>
      </c>
    </row>
    <row r="2085" spans="1:52" ht="15">
      <c r="A2085" s="5" t="str">
        <f t="shared" si="331"/>
        <v/>
      </c>
      <c r="B2085" s="5" t="str">
        <f t="shared" si="332"/>
        <v/>
      </c>
      <c r="C2085" s="5">
        <v>51</v>
      </c>
      <c r="D2085" s="764"/>
      <c r="F2085" s="529"/>
      <c r="G2085" s="539">
        <f>IF('Form - Part 1'!$D$62="Yes",1,0)</f>
        <v>0</v>
      </c>
      <c r="H2085" s="527">
        <v>30</v>
      </c>
      <c r="I2085" s="561"/>
      <c r="J2085" s="562"/>
      <c r="K2085" s="567"/>
      <c r="L2085" s="564"/>
      <c r="M2085" s="563"/>
      <c r="N2085" s="568"/>
      <c r="O2085" s="570"/>
      <c r="P2085" s="671">
        <f t="shared" si="324"/>
        <v>0</v>
      </c>
      <c r="Q2085" s="63">
        <f t="shared" si="325"/>
        <v>0</v>
      </c>
      <c r="R2085" s="62">
        <f t="shared" si="326"/>
        <v>0</v>
      </c>
      <c r="S2085" s="66">
        <f t="shared" si="327"/>
        <v>0</v>
      </c>
      <c r="T2085" s="7">
        <f>($I2085='Team Results'!$L$4)+0</f>
        <v>0</v>
      </c>
      <c r="U2085" s="7">
        <f t="shared" si="328"/>
        <v>0</v>
      </c>
      <c r="V2085" s="7">
        <f t="shared" si="329"/>
        <v>0</v>
      </c>
      <c r="W2085" s="66">
        <f t="shared" si="330"/>
        <v>0</v>
      </c>
    </row>
    <row r="2086" spans="1:52" ht="15">
      <c r="A2086" s="5" t="str">
        <f t="shared" si="331"/>
        <v/>
      </c>
      <c r="B2086" s="5" t="str">
        <f t="shared" si="332"/>
        <v/>
      </c>
      <c r="C2086" s="5">
        <v>51</v>
      </c>
      <c r="D2086" s="764"/>
      <c r="F2086" s="529"/>
      <c r="G2086" s="539">
        <f>IF('Form - Part 1'!$D$62="Yes",1,0)</f>
        <v>0</v>
      </c>
      <c r="H2086" s="527">
        <v>31</v>
      </c>
      <c r="I2086" s="561"/>
      <c r="J2086" s="562"/>
      <c r="K2086" s="567"/>
      <c r="L2086" s="564"/>
      <c r="M2086" s="563"/>
      <c r="N2086" s="568"/>
      <c r="O2086" s="570"/>
      <c r="P2086" s="671">
        <f t="shared" si="324"/>
        <v>0</v>
      </c>
      <c r="Q2086" s="63">
        <f t="shared" si="325"/>
        <v>0</v>
      </c>
      <c r="R2086" s="62">
        <f t="shared" si="326"/>
        <v>0</v>
      </c>
      <c r="S2086" s="66">
        <f t="shared" si="327"/>
        <v>0</v>
      </c>
      <c r="T2086" s="7">
        <f>($I2086='Team Results'!$L$4)+0</f>
        <v>0</v>
      </c>
      <c r="U2086" s="7">
        <f t="shared" si="328"/>
        <v>0</v>
      </c>
      <c r="V2086" s="7">
        <f t="shared" si="329"/>
        <v>0</v>
      </c>
      <c r="W2086" s="66">
        <f t="shared" si="330"/>
        <v>0</v>
      </c>
    </row>
    <row r="2087" spans="1:52" ht="15">
      <c r="A2087" s="5" t="str">
        <f t="shared" si="331"/>
        <v/>
      </c>
      <c r="B2087" s="5" t="str">
        <f t="shared" si="332"/>
        <v/>
      </c>
      <c r="C2087" s="5">
        <v>51</v>
      </c>
      <c r="D2087" s="764"/>
      <c r="F2087" s="529"/>
      <c r="G2087" s="539">
        <f>IF('Form - Part 1'!$D$62="Yes",1,0)</f>
        <v>0</v>
      </c>
      <c r="H2087" s="527">
        <v>32</v>
      </c>
      <c r="I2087" s="561"/>
      <c r="J2087" s="562"/>
      <c r="K2087" s="567"/>
      <c r="L2087" s="564"/>
      <c r="M2087" s="563"/>
      <c r="N2087" s="568"/>
      <c r="O2087" s="570"/>
      <c r="P2087" s="671">
        <f t="shared" si="324"/>
        <v>0</v>
      </c>
      <c r="Q2087" s="63">
        <f t="shared" si="325"/>
        <v>0</v>
      </c>
      <c r="R2087" s="62">
        <f t="shared" si="326"/>
        <v>0</v>
      </c>
      <c r="S2087" s="66">
        <f t="shared" si="327"/>
        <v>0</v>
      </c>
      <c r="T2087" s="7">
        <f>($I2087='Team Results'!$L$4)+0</f>
        <v>0</v>
      </c>
      <c r="U2087" s="7">
        <f t="shared" si="328"/>
        <v>0</v>
      </c>
      <c r="V2087" s="7">
        <f t="shared" si="329"/>
        <v>0</v>
      </c>
      <c r="W2087" s="66">
        <f t="shared" si="330"/>
        <v>0</v>
      </c>
    </row>
    <row r="2088" spans="1:52" ht="15">
      <c r="A2088" s="5" t="str">
        <f t="shared" si="331"/>
        <v/>
      </c>
      <c r="B2088" s="5" t="str">
        <f t="shared" si="332"/>
        <v/>
      </c>
      <c r="C2088" s="5">
        <v>51</v>
      </c>
      <c r="D2088" s="764"/>
      <c r="F2088" s="529"/>
      <c r="G2088" s="539">
        <f>IF('Form - Part 1'!$D$62="Yes",1,0)</f>
        <v>0</v>
      </c>
      <c r="H2088" s="527">
        <v>33</v>
      </c>
      <c r="I2088" s="561"/>
      <c r="J2088" s="562"/>
      <c r="K2088" s="567"/>
      <c r="L2088" s="564"/>
      <c r="M2088" s="563"/>
      <c r="N2088" s="568"/>
      <c r="O2088" s="570"/>
      <c r="P2088" s="671">
        <f t="shared" si="324"/>
        <v>0</v>
      </c>
      <c r="Q2088" s="63">
        <f t="shared" si="325"/>
        <v>0</v>
      </c>
      <c r="R2088" s="62">
        <f t="shared" si="326"/>
        <v>0</v>
      </c>
      <c r="S2088" s="66">
        <f t="shared" si="327"/>
        <v>0</v>
      </c>
      <c r="T2088" s="7">
        <f>($I2088='Team Results'!$L$4)+0</f>
        <v>0</v>
      </c>
      <c r="U2088" s="7">
        <f t="shared" si="328"/>
        <v>0</v>
      </c>
      <c r="V2088" s="7">
        <f t="shared" si="329"/>
        <v>0</v>
      </c>
      <c r="W2088" s="66">
        <f t="shared" si="330"/>
        <v>0</v>
      </c>
    </row>
    <row r="2089" spans="1:52" ht="15">
      <c r="A2089" s="5" t="str">
        <f t="shared" si="331"/>
        <v/>
      </c>
      <c r="B2089" s="5" t="str">
        <f t="shared" si="332"/>
        <v/>
      </c>
      <c r="C2089" s="5">
        <v>51</v>
      </c>
      <c r="D2089" s="764"/>
      <c r="F2089" s="529"/>
      <c r="G2089" s="539">
        <f>IF('Form - Part 1'!$D$62="Yes",1,0)</f>
        <v>0</v>
      </c>
      <c r="H2089" s="527">
        <v>34</v>
      </c>
      <c r="I2089" s="561"/>
      <c r="J2089" s="562"/>
      <c r="K2089" s="567"/>
      <c r="L2089" s="564"/>
      <c r="M2089" s="563"/>
      <c r="N2089" s="568"/>
      <c r="O2089" s="570"/>
      <c r="P2089" s="671">
        <f t="shared" si="324"/>
        <v>0</v>
      </c>
      <c r="Q2089" s="63">
        <f t="shared" si="325"/>
        <v>0</v>
      </c>
      <c r="R2089" s="62">
        <f t="shared" si="326"/>
        <v>0</v>
      </c>
      <c r="S2089" s="66">
        <f t="shared" si="327"/>
        <v>0</v>
      </c>
      <c r="T2089" s="7">
        <f>($I2089='Team Results'!$L$4)+0</f>
        <v>0</v>
      </c>
      <c r="U2089" s="7">
        <f t="shared" si="328"/>
        <v>0</v>
      </c>
      <c r="V2089" s="7">
        <f t="shared" si="329"/>
        <v>0</v>
      </c>
      <c r="W2089" s="66">
        <f t="shared" si="330"/>
        <v>0</v>
      </c>
    </row>
    <row r="2090" spans="1:52" ht="15">
      <c r="A2090" s="5" t="str">
        <f t="shared" si="331"/>
        <v/>
      </c>
      <c r="B2090" s="5" t="str">
        <f t="shared" si="332"/>
        <v/>
      </c>
      <c r="C2090" s="5">
        <v>51</v>
      </c>
      <c r="D2090" s="764"/>
      <c r="F2090" s="529"/>
      <c r="G2090" s="539">
        <f>IF('Form - Part 1'!$D$62="Yes",1,0)</f>
        <v>0</v>
      </c>
      <c r="H2090" s="527">
        <v>35</v>
      </c>
      <c r="I2090" s="561"/>
      <c r="J2090" s="562"/>
      <c r="K2090" s="567"/>
      <c r="L2090" s="564"/>
      <c r="M2090" s="563"/>
      <c r="N2090" s="568"/>
      <c r="O2090" s="570"/>
      <c r="P2090" s="671">
        <f t="shared" si="324"/>
        <v>0</v>
      </c>
      <c r="Q2090" s="63">
        <f t="shared" si="325"/>
        <v>0</v>
      </c>
      <c r="R2090" s="62">
        <f t="shared" si="326"/>
        <v>0</v>
      </c>
      <c r="S2090" s="66">
        <f t="shared" si="327"/>
        <v>0</v>
      </c>
      <c r="T2090" s="7">
        <f>($I2090='Team Results'!$L$4)+0</f>
        <v>0</v>
      </c>
      <c r="U2090" s="7">
        <f t="shared" si="328"/>
        <v>0</v>
      </c>
      <c r="V2090" s="7">
        <f t="shared" si="329"/>
        <v>0</v>
      </c>
      <c r="W2090" s="66">
        <f t="shared" si="330"/>
        <v>0</v>
      </c>
    </row>
    <row r="2091" spans="1:52" ht="15">
      <c r="A2091" s="5" t="str">
        <f t="shared" si="331"/>
        <v/>
      </c>
      <c r="B2091" s="5" t="str">
        <f t="shared" si="332"/>
        <v/>
      </c>
      <c r="C2091" s="5">
        <v>51</v>
      </c>
      <c r="D2091" s="764"/>
      <c r="F2091" s="529"/>
      <c r="G2091" s="539">
        <f>IF('Form - Part 1'!$D$62="Yes",1,0)</f>
        <v>0</v>
      </c>
      <c r="H2091" s="527">
        <v>36</v>
      </c>
      <c r="I2091" s="561"/>
      <c r="J2091" s="562"/>
      <c r="K2091" s="567"/>
      <c r="L2091" s="564"/>
      <c r="M2091" s="563"/>
      <c r="N2091" s="568"/>
      <c r="O2091" s="570"/>
      <c r="P2091" s="671">
        <f t="shared" si="324"/>
        <v>0</v>
      </c>
      <c r="Q2091" s="63">
        <f t="shared" si="325"/>
        <v>0</v>
      </c>
      <c r="R2091" s="62">
        <f t="shared" si="326"/>
        <v>0</v>
      </c>
      <c r="S2091" s="66">
        <f t="shared" si="327"/>
        <v>0</v>
      </c>
      <c r="T2091" s="7">
        <f>($I2091='Team Results'!$L$4)+0</f>
        <v>0</v>
      </c>
      <c r="U2091" s="7">
        <f t="shared" si="328"/>
        <v>0</v>
      </c>
      <c r="V2091" s="7">
        <f t="shared" si="329"/>
        <v>0</v>
      </c>
      <c r="W2091" s="66">
        <f t="shared" si="330"/>
        <v>0</v>
      </c>
    </row>
    <row r="2092" spans="1:52" ht="15">
      <c r="A2092" s="5" t="str">
        <f t="shared" si="331"/>
        <v/>
      </c>
      <c r="B2092" s="5" t="str">
        <f t="shared" si="332"/>
        <v/>
      </c>
      <c r="C2092" s="5">
        <v>51</v>
      </c>
      <c r="D2092" s="764"/>
      <c r="F2092" s="529"/>
      <c r="G2092" s="539">
        <f>IF('Form - Part 1'!$D$62="Yes",1,0)</f>
        <v>0</v>
      </c>
      <c r="H2092" s="527">
        <v>37</v>
      </c>
      <c r="I2092" s="561"/>
      <c r="J2092" s="562"/>
      <c r="K2092" s="567"/>
      <c r="L2092" s="564"/>
      <c r="M2092" s="563"/>
      <c r="N2092" s="568"/>
      <c r="O2092" s="570"/>
      <c r="P2092" s="671">
        <f t="shared" si="324"/>
        <v>0</v>
      </c>
      <c r="Q2092" s="63">
        <f t="shared" si="325"/>
        <v>0</v>
      </c>
      <c r="R2092" s="62">
        <f t="shared" si="326"/>
        <v>0</v>
      </c>
      <c r="S2092" s="66">
        <f t="shared" si="327"/>
        <v>0</v>
      </c>
      <c r="T2092" s="7">
        <f>($I2092='Team Results'!$L$4)+0</f>
        <v>0</v>
      </c>
      <c r="U2092" s="7">
        <f t="shared" si="328"/>
        <v>0</v>
      </c>
      <c r="V2092" s="7">
        <f t="shared" si="329"/>
        <v>0</v>
      </c>
      <c r="W2092" s="66">
        <f t="shared" si="330"/>
        <v>0</v>
      </c>
    </row>
    <row r="2093" spans="1:52" ht="15">
      <c r="A2093" s="5" t="str">
        <f t="shared" si="331"/>
        <v/>
      </c>
      <c r="B2093" s="5" t="str">
        <f t="shared" si="332"/>
        <v/>
      </c>
      <c r="C2093" s="5">
        <v>51</v>
      </c>
      <c r="D2093" s="764"/>
      <c r="F2093" s="529"/>
      <c r="G2093" s="539">
        <f>IF('Form - Part 1'!$D$62="Yes",1,0)</f>
        <v>0</v>
      </c>
      <c r="H2093" s="527">
        <v>38</v>
      </c>
      <c r="I2093" s="561"/>
      <c r="J2093" s="562"/>
      <c r="K2093" s="567"/>
      <c r="L2093" s="564"/>
      <c r="M2093" s="563"/>
      <c r="N2093" s="568"/>
      <c r="O2093" s="570"/>
      <c r="P2093" s="671">
        <f t="shared" si="324"/>
        <v>0</v>
      </c>
      <c r="Q2093" s="63">
        <f t="shared" si="325"/>
        <v>0</v>
      </c>
      <c r="R2093" s="62">
        <f t="shared" si="326"/>
        <v>0</v>
      </c>
      <c r="S2093" s="66">
        <f t="shared" si="327"/>
        <v>0</v>
      </c>
      <c r="T2093" s="7">
        <f>($I2093='Team Results'!$L$4)+0</f>
        <v>0</v>
      </c>
      <c r="U2093" s="7">
        <f t="shared" si="328"/>
        <v>0</v>
      </c>
      <c r="V2093" s="7">
        <f t="shared" si="329"/>
        <v>0</v>
      </c>
      <c r="W2093" s="66">
        <f t="shared" si="330"/>
        <v>0</v>
      </c>
    </row>
    <row r="2094" spans="1:52" ht="15">
      <c r="A2094" s="5" t="str">
        <f t="shared" si="331"/>
        <v/>
      </c>
      <c r="B2094" s="5" t="str">
        <f t="shared" si="332"/>
        <v/>
      </c>
      <c r="C2094" s="5">
        <v>51</v>
      </c>
      <c r="D2094" s="764"/>
      <c r="F2094" s="529"/>
      <c r="G2094" s="539">
        <f>IF('Form - Part 1'!$D$62="Yes",1,0)</f>
        <v>0</v>
      </c>
      <c r="H2094" s="527">
        <v>39</v>
      </c>
      <c r="I2094" s="561"/>
      <c r="J2094" s="562"/>
      <c r="K2094" s="563"/>
      <c r="L2094" s="564"/>
      <c r="M2094" s="563"/>
      <c r="N2094" s="565"/>
      <c r="O2094" s="570"/>
      <c r="P2094" s="671">
        <f t="shared" si="324"/>
        <v>0</v>
      </c>
      <c r="Q2094" s="63">
        <f t="shared" si="325"/>
        <v>0</v>
      </c>
      <c r="R2094" s="62">
        <f t="shared" si="326"/>
        <v>0</v>
      </c>
      <c r="S2094" s="66">
        <f t="shared" si="327"/>
        <v>0</v>
      </c>
      <c r="T2094" s="7">
        <f>($I2094='Team Results'!$L$4)+0</f>
        <v>0</v>
      </c>
      <c r="U2094" s="7">
        <f t="shared" si="328"/>
        <v>0</v>
      </c>
      <c r="V2094" s="7">
        <f t="shared" si="329"/>
        <v>0</v>
      </c>
      <c r="W2094" s="66">
        <f t="shared" si="330"/>
        <v>0</v>
      </c>
    </row>
    <row r="2095" spans="1:52" s="5" customFormat="1" ht="15">
      <c r="A2095" s="5" t="str">
        <f t="shared" si="331"/>
        <v/>
      </c>
      <c r="B2095" s="5" t="str">
        <f t="shared" si="332"/>
        <v/>
      </c>
      <c r="C2095" s="5">
        <v>51</v>
      </c>
      <c r="D2095" s="765"/>
      <c r="E2095" s="536"/>
      <c r="F2095" s="529"/>
      <c r="G2095" s="539">
        <f>IF('Form - Part 1'!$D$62="Yes",1,0)</f>
        <v>0</v>
      </c>
      <c r="H2095" s="537">
        <v>40</v>
      </c>
      <c r="I2095" s="579"/>
      <c r="J2095" s="580"/>
      <c r="K2095" s="583"/>
      <c r="L2095" s="582"/>
      <c r="M2095" s="583"/>
      <c r="N2095" s="584"/>
      <c r="O2095" s="585"/>
      <c r="P2095" s="671">
        <f t="shared" si="324"/>
        <v>0</v>
      </c>
      <c r="Q2095" s="63">
        <f t="shared" si="325"/>
        <v>0</v>
      </c>
      <c r="R2095" s="62">
        <f t="shared" si="326"/>
        <v>0</v>
      </c>
      <c r="S2095" s="66">
        <f t="shared" si="327"/>
        <v>0</v>
      </c>
      <c r="T2095" s="7">
        <f>($I2095='Team Results'!$L$4)+0</f>
        <v>0</v>
      </c>
      <c r="U2095" s="7">
        <f t="shared" si="328"/>
        <v>0</v>
      </c>
      <c r="V2095" s="7">
        <f t="shared" si="329"/>
        <v>0</v>
      </c>
      <c r="W2095" s="66">
        <f t="shared" si="330"/>
        <v>0</v>
      </c>
      <c r="X2095" s="62"/>
      <c r="Y2095" s="62"/>
      <c r="Z2095" s="62"/>
      <c r="AA2095" s="62"/>
      <c r="AB2095" s="62"/>
      <c r="AC2095" s="62"/>
      <c r="AD2095" s="62"/>
      <c r="AE2095" s="62"/>
      <c r="AF2095" s="62"/>
      <c r="AG2095" s="62"/>
      <c r="AH2095" s="62"/>
      <c r="AI2095" s="62"/>
      <c r="AJ2095" s="62"/>
      <c r="AK2095" s="62"/>
      <c r="AL2095" s="62"/>
      <c r="AM2095" s="62"/>
      <c r="AN2095" s="62"/>
      <c r="AO2095" s="62"/>
      <c r="AP2095" s="62"/>
      <c r="AQ2095" s="62"/>
      <c r="AR2095" s="62"/>
      <c r="AS2095" s="62"/>
      <c r="AT2095" s="62"/>
      <c r="AU2095" s="62"/>
      <c r="AV2095" s="62"/>
      <c r="AW2095" s="62"/>
      <c r="AX2095" s="62"/>
      <c r="AY2095" s="62"/>
      <c r="AZ2095" s="62"/>
    </row>
    <row r="2096" spans="1:52" s="241" customFormat="1">
      <c r="D2096" s="298"/>
      <c r="E2096" s="299"/>
      <c r="F2096" s="300"/>
      <c r="G2096" s="300"/>
      <c r="I2096" s="242"/>
      <c r="J2096" s="242"/>
      <c r="K2096" s="242"/>
      <c r="L2096" s="242"/>
      <c r="M2096" s="242"/>
      <c r="N2096" s="242"/>
      <c r="O2096" s="243"/>
      <c r="P2096" s="671">
        <f t="shared" si="324"/>
        <v>0</v>
      </c>
      <c r="Q2096" s="63">
        <f t="shared" si="325"/>
        <v>0</v>
      </c>
      <c r="R2096" s="62">
        <f t="shared" si="326"/>
        <v>0</v>
      </c>
      <c r="S2096" s="66">
        <f t="shared" si="327"/>
        <v>0</v>
      </c>
      <c r="T2096" s="7">
        <f>($I2096='Team Results'!$L$4)+0</f>
        <v>0</v>
      </c>
      <c r="U2096" s="7">
        <f t="shared" si="328"/>
        <v>0</v>
      </c>
      <c r="V2096" s="7">
        <f t="shared" si="329"/>
        <v>0</v>
      </c>
      <c r="W2096" s="66">
        <f t="shared" si="330"/>
        <v>0</v>
      </c>
    </row>
    <row r="2097" spans="1:23" ht="15">
      <c r="A2097" s="5" t="str">
        <f>IF(ISERROR(MONTH($E$2097)),"",MONTH($E$2097))</f>
        <v/>
      </c>
      <c r="B2097" s="5" t="str">
        <f>IF(ISERROR(WEEKNUM($E$2097)),"",WEEKNUM($E$2097))</f>
        <v/>
      </c>
      <c r="C2097" s="5">
        <v>52</v>
      </c>
      <c r="D2097" s="763">
        <v>52</v>
      </c>
      <c r="E2097" s="538" t="str">
        <f>IF(ISBLANK('Form - Part 1'!B63),"",'Form - Part 1'!B63)</f>
        <v/>
      </c>
      <c r="F2097" s="539" t="str">
        <f>IF(ISBLANK('Form - Part 1'!C63),"0",'Form - Part 1'!C63)</f>
        <v>0</v>
      </c>
      <c r="G2097" s="539">
        <f>IF('Form - Part 1'!$D$63="Yes",1,0)</f>
        <v>0</v>
      </c>
      <c r="H2097" s="527">
        <v>1</v>
      </c>
      <c r="I2097" s="561"/>
      <c r="J2097" s="562"/>
      <c r="K2097" s="563"/>
      <c r="L2097" s="564"/>
      <c r="M2097" s="563"/>
      <c r="N2097" s="565"/>
      <c r="O2097" s="570"/>
      <c r="P2097" s="671">
        <f t="shared" si="324"/>
        <v>0</v>
      </c>
      <c r="Q2097" s="63">
        <f t="shared" si="325"/>
        <v>0</v>
      </c>
      <c r="R2097" s="62">
        <f t="shared" si="326"/>
        <v>0</v>
      </c>
      <c r="S2097" s="66">
        <f t="shared" si="327"/>
        <v>0</v>
      </c>
      <c r="T2097" s="7">
        <f>($I2097='Team Results'!$L$4)+0</f>
        <v>0</v>
      </c>
      <c r="U2097" s="7">
        <f t="shared" si="328"/>
        <v>0</v>
      </c>
      <c r="V2097" s="7">
        <f t="shared" si="329"/>
        <v>0</v>
      </c>
      <c r="W2097" s="66">
        <f t="shared" si="330"/>
        <v>0</v>
      </c>
    </row>
    <row r="2098" spans="1:23" ht="15">
      <c r="A2098" s="5" t="str">
        <f t="shared" ref="A2098:A2136" si="333">IF(ISERROR(MONTH($E$2097)),"",MONTH($E$2097))</f>
        <v/>
      </c>
      <c r="B2098" s="5" t="str">
        <f t="shared" ref="B2098:B2136" si="334">IF(ISERROR(WEEKNUM($E$2097)),"",WEEKNUM($E$2097))</f>
        <v/>
      </c>
      <c r="C2098" s="5">
        <v>52</v>
      </c>
      <c r="D2098" s="764"/>
      <c r="F2098" s="529"/>
      <c r="G2098" s="539">
        <f>IF('Form - Part 1'!$D$63="Yes",1,0)</f>
        <v>0</v>
      </c>
      <c r="H2098" s="527">
        <v>2</v>
      </c>
      <c r="I2098" s="561"/>
      <c r="J2098" s="562"/>
      <c r="K2098" s="567"/>
      <c r="L2098" s="564"/>
      <c r="M2098" s="563"/>
      <c r="N2098" s="568"/>
      <c r="O2098" s="570"/>
      <c r="P2098" s="671">
        <f t="shared" si="324"/>
        <v>0</v>
      </c>
      <c r="Q2098" s="63">
        <f t="shared" si="325"/>
        <v>0</v>
      </c>
      <c r="R2098" s="62">
        <f t="shared" si="326"/>
        <v>0</v>
      </c>
      <c r="S2098" s="66">
        <f t="shared" si="327"/>
        <v>0</v>
      </c>
      <c r="T2098" s="7">
        <f>($I2098='Team Results'!$L$4)+0</f>
        <v>0</v>
      </c>
      <c r="U2098" s="7">
        <f t="shared" si="328"/>
        <v>0</v>
      </c>
      <c r="V2098" s="7">
        <f t="shared" si="329"/>
        <v>0</v>
      </c>
      <c r="W2098" s="66">
        <f t="shared" si="330"/>
        <v>0</v>
      </c>
    </row>
    <row r="2099" spans="1:23" ht="15">
      <c r="A2099" s="5" t="str">
        <f t="shared" si="333"/>
        <v/>
      </c>
      <c r="B2099" s="5" t="str">
        <f t="shared" si="334"/>
        <v/>
      </c>
      <c r="C2099" s="5">
        <v>52</v>
      </c>
      <c r="D2099" s="764"/>
      <c r="F2099" s="529"/>
      <c r="G2099" s="539">
        <f>IF('Form - Part 1'!$D$63="Yes",1,0)</f>
        <v>0</v>
      </c>
      <c r="H2099" s="527">
        <v>3</v>
      </c>
      <c r="I2099" s="561"/>
      <c r="J2099" s="562"/>
      <c r="K2099" s="567"/>
      <c r="L2099" s="564"/>
      <c r="M2099" s="563"/>
      <c r="N2099" s="568"/>
      <c r="O2099" s="570"/>
      <c r="P2099" s="671">
        <f t="shared" si="324"/>
        <v>0</v>
      </c>
      <c r="Q2099" s="63">
        <f t="shared" si="325"/>
        <v>0</v>
      </c>
      <c r="R2099" s="62">
        <f t="shared" si="326"/>
        <v>0</v>
      </c>
      <c r="S2099" s="66">
        <f t="shared" si="327"/>
        <v>0</v>
      </c>
      <c r="T2099" s="7">
        <f>($I2099='Team Results'!$L$4)+0</f>
        <v>0</v>
      </c>
      <c r="U2099" s="7">
        <f t="shared" si="328"/>
        <v>0</v>
      </c>
      <c r="V2099" s="7">
        <f t="shared" si="329"/>
        <v>0</v>
      </c>
      <c r="W2099" s="66">
        <f t="shared" si="330"/>
        <v>0</v>
      </c>
    </row>
    <row r="2100" spans="1:23" ht="15">
      <c r="A2100" s="5" t="str">
        <f t="shared" si="333"/>
        <v/>
      </c>
      <c r="B2100" s="5" t="str">
        <f t="shared" si="334"/>
        <v/>
      </c>
      <c r="C2100" s="5">
        <v>52</v>
      </c>
      <c r="D2100" s="764"/>
      <c r="F2100" s="529"/>
      <c r="G2100" s="539">
        <f>IF('Form - Part 1'!$D$63="Yes",1,0)</f>
        <v>0</v>
      </c>
      <c r="H2100" s="527">
        <v>4</v>
      </c>
      <c r="I2100" s="561"/>
      <c r="J2100" s="562"/>
      <c r="K2100" s="563"/>
      <c r="L2100" s="564"/>
      <c r="M2100" s="563"/>
      <c r="N2100" s="565"/>
      <c r="O2100" s="570"/>
      <c r="P2100" s="671">
        <f t="shared" si="324"/>
        <v>0</v>
      </c>
      <c r="Q2100" s="63">
        <f t="shared" si="325"/>
        <v>0</v>
      </c>
      <c r="R2100" s="62">
        <f t="shared" si="326"/>
        <v>0</v>
      </c>
      <c r="S2100" s="66">
        <f t="shared" si="327"/>
        <v>0</v>
      </c>
      <c r="T2100" s="7">
        <f>($I2100='Team Results'!$L$4)+0</f>
        <v>0</v>
      </c>
      <c r="U2100" s="7">
        <f t="shared" si="328"/>
        <v>0</v>
      </c>
      <c r="V2100" s="7">
        <f t="shared" si="329"/>
        <v>0</v>
      </c>
      <c r="W2100" s="66">
        <f t="shared" si="330"/>
        <v>0</v>
      </c>
    </row>
    <row r="2101" spans="1:23" ht="15">
      <c r="A2101" s="5" t="str">
        <f t="shared" si="333"/>
        <v/>
      </c>
      <c r="B2101" s="5" t="str">
        <f t="shared" si="334"/>
        <v/>
      </c>
      <c r="C2101" s="5">
        <v>52</v>
      </c>
      <c r="D2101" s="764"/>
      <c r="F2101" s="529"/>
      <c r="G2101" s="539">
        <f>IF('Form - Part 1'!$D$63="Yes",1,0)</f>
        <v>0</v>
      </c>
      <c r="H2101" s="527">
        <v>5</v>
      </c>
      <c r="I2101" s="561"/>
      <c r="J2101" s="562"/>
      <c r="K2101" s="563"/>
      <c r="L2101" s="564"/>
      <c r="M2101" s="563"/>
      <c r="N2101" s="565"/>
      <c r="O2101" s="570"/>
      <c r="P2101" s="671">
        <f t="shared" si="324"/>
        <v>0</v>
      </c>
      <c r="Q2101" s="63">
        <f t="shared" si="325"/>
        <v>0</v>
      </c>
      <c r="R2101" s="62">
        <f t="shared" si="326"/>
        <v>0</v>
      </c>
      <c r="S2101" s="66">
        <f t="shared" si="327"/>
        <v>0</v>
      </c>
      <c r="T2101" s="7">
        <f>($I2101='Team Results'!$L$4)+0</f>
        <v>0</v>
      </c>
      <c r="U2101" s="7">
        <f t="shared" si="328"/>
        <v>0</v>
      </c>
      <c r="V2101" s="7">
        <f t="shared" si="329"/>
        <v>0</v>
      </c>
      <c r="W2101" s="66">
        <f t="shared" si="330"/>
        <v>0</v>
      </c>
    </row>
    <row r="2102" spans="1:23" ht="15">
      <c r="A2102" s="5" t="str">
        <f t="shared" si="333"/>
        <v/>
      </c>
      <c r="B2102" s="5" t="str">
        <f t="shared" si="334"/>
        <v/>
      </c>
      <c r="C2102" s="5">
        <v>52</v>
      </c>
      <c r="D2102" s="764"/>
      <c r="F2102" s="529"/>
      <c r="G2102" s="539">
        <f>IF('Form - Part 1'!$D$63="Yes",1,0)</f>
        <v>0</v>
      </c>
      <c r="H2102" s="527">
        <v>6</v>
      </c>
      <c r="I2102" s="561"/>
      <c r="J2102" s="562"/>
      <c r="K2102" s="563"/>
      <c r="L2102" s="564"/>
      <c r="M2102" s="563"/>
      <c r="N2102" s="565"/>
      <c r="O2102" s="570"/>
      <c r="P2102" s="671">
        <f t="shared" si="324"/>
        <v>0</v>
      </c>
      <c r="Q2102" s="63">
        <f t="shared" si="325"/>
        <v>0</v>
      </c>
      <c r="R2102" s="62">
        <f t="shared" si="326"/>
        <v>0</v>
      </c>
      <c r="S2102" s="66">
        <f t="shared" si="327"/>
        <v>0</v>
      </c>
      <c r="T2102" s="7">
        <f>($I2102='Team Results'!$L$4)+0</f>
        <v>0</v>
      </c>
      <c r="U2102" s="7">
        <f t="shared" si="328"/>
        <v>0</v>
      </c>
      <c r="V2102" s="7">
        <f t="shared" si="329"/>
        <v>0</v>
      </c>
      <c r="W2102" s="66">
        <f t="shared" si="330"/>
        <v>0</v>
      </c>
    </row>
    <row r="2103" spans="1:23" ht="15">
      <c r="A2103" s="5" t="str">
        <f t="shared" si="333"/>
        <v/>
      </c>
      <c r="B2103" s="5" t="str">
        <f t="shared" si="334"/>
        <v/>
      </c>
      <c r="C2103" s="5">
        <v>52</v>
      </c>
      <c r="D2103" s="764"/>
      <c r="F2103" s="529"/>
      <c r="G2103" s="539">
        <f>IF('Form - Part 1'!$D$63="Yes",1,0)</f>
        <v>0</v>
      </c>
      <c r="H2103" s="527">
        <v>7</v>
      </c>
      <c r="I2103" s="561"/>
      <c r="J2103" s="562"/>
      <c r="K2103" s="567"/>
      <c r="L2103" s="564"/>
      <c r="M2103" s="563"/>
      <c r="N2103" s="568"/>
      <c r="O2103" s="570"/>
      <c r="P2103" s="671">
        <f t="shared" si="324"/>
        <v>0</v>
      </c>
      <c r="Q2103" s="63">
        <f t="shared" si="325"/>
        <v>0</v>
      </c>
      <c r="R2103" s="62">
        <f t="shared" si="326"/>
        <v>0</v>
      </c>
      <c r="S2103" s="66">
        <f t="shared" si="327"/>
        <v>0</v>
      </c>
      <c r="T2103" s="7">
        <f>($I2103='Team Results'!$L$4)+0</f>
        <v>0</v>
      </c>
      <c r="U2103" s="7">
        <f t="shared" si="328"/>
        <v>0</v>
      </c>
      <c r="V2103" s="7">
        <f t="shared" si="329"/>
        <v>0</v>
      </c>
      <c r="W2103" s="66">
        <f t="shared" si="330"/>
        <v>0</v>
      </c>
    </row>
    <row r="2104" spans="1:23" ht="15">
      <c r="A2104" s="5" t="str">
        <f t="shared" si="333"/>
        <v/>
      </c>
      <c r="B2104" s="5" t="str">
        <f t="shared" si="334"/>
        <v/>
      </c>
      <c r="C2104" s="5">
        <v>52</v>
      </c>
      <c r="D2104" s="764"/>
      <c r="F2104" s="529"/>
      <c r="G2104" s="539">
        <f>IF('Form - Part 1'!$D$63="Yes",1,0)</f>
        <v>0</v>
      </c>
      <c r="H2104" s="527">
        <v>8</v>
      </c>
      <c r="I2104" s="561"/>
      <c r="J2104" s="562"/>
      <c r="K2104" s="567"/>
      <c r="L2104" s="564"/>
      <c r="M2104" s="563"/>
      <c r="N2104" s="568"/>
      <c r="O2104" s="570"/>
      <c r="P2104" s="671">
        <f t="shared" si="324"/>
        <v>0</v>
      </c>
      <c r="Q2104" s="63">
        <f t="shared" si="325"/>
        <v>0</v>
      </c>
      <c r="R2104" s="62">
        <f t="shared" si="326"/>
        <v>0</v>
      </c>
      <c r="S2104" s="66">
        <f t="shared" si="327"/>
        <v>0</v>
      </c>
      <c r="T2104" s="7">
        <f>($I2104='Team Results'!$L$4)+0</f>
        <v>0</v>
      </c>
      <c r="U2104" s="7">
        <f t="shared" si="328"/>
        <v>0</v>
      </c>
      <c r="V2104" s="7">
        <f t="shared" si="329"/>
        <v>0</v>
      </c>
      <c r="W2104" s="66">
        <f t="shared" si="330"/>
        <v>0</v>
      </c>
    </row>
    <row r="2105" spans="1:23" ht="15">
      <c r="A2105" s="5" t="str">
        <f t="shared" si="333"/>
        <v/>
      </c>
      <c r="B2105" s="5" t="str">
        <f t="shared" si="334"/>
        <v/>
      </c>
      <c r="C2105" s="5">
        <v>52</v>
      </c>
      <c r="D2105" s="764"/>
      <c r="F2105" s="529"/>
      <c r="G2105" s="539">
        <f>IF('Form - Part 1'!$D$63="Yes",1,0)</f>
        <v>0</v>
      </c>
      <c r="H2105" s="527">
        <v>9</v>
      </c>
      <c r="I2105" s="561"/>
      <c r="J2105" s="562"/>
      <c r="K2105" s="563"/>
      <c r="L2105" s="564"/>
      <c r="M2105" s="563"/>
      <c r="N2105" s="565"/>
      <c r="O2105" s="570"/>
      <c r="P2105" s="671">
        <f t="shared" si="324"/>
        <v>0</v>
      </c>
      <c r="Q2105" s="63">
        <f t="shared" si="325"/>
        <v>0</v>
      </c>
      <c r="R2105" s="62">
        <f t="shared" si="326"/>
        <v>0</v>
      </c>
      <c r="S2105" s="66">
        <f t="shared" si="327"/>
        <v>0</v>
      </c>
      <c r="T2105" s="7">
        <f>($I2105='Team Results'!$L$4)+0</f>
        <v>0</v>
      </c>
      <c r="U2105" s="7">
        <f t="shared" si="328"/>
        <v>0</v>
      </c>
      <c r="V2105" s="7">
        <f t="shared" si="329"/>
        <v>0</v>
      </c>
      <c r="W2105" s="66">
        <f t="shared" si="330"/>
        <v>0</v>
      </c>
    </row>
    <row r="2106" spans="1:23" ht="15">
      <c r="A2106" s="5" t="str">
        <f t="shared" si="333"/>
        <v/>
      </c>
      <c r="B2106" s="5" t="str">
        <f t="shared" si="334"/>
        <v/>
      </c>
      <c r="C2106" s="5">
        <v>52</v>
      </c>
      <c r="D2106" s="764"/>
      <c r="F2106" s="529"/>
      <c r="G2106" s="539">
        <f>IF('Form - Part 1'!$D$63="Yes",1,0)</f>
        <v>0</v>
      </c>
      <c r="H2106" s="527">
        <v>10</v>
      </c>
      <c r="I2106" s="561"/>
      <c r="J2106" s="562"/>
      <c r="K2106" s="567"/>
      <c r="L2106" s="564"/>
      <c r="M2106" s="563"/>
      <c r="N2106" s="568"/>
      <c r="O2106" s="570"/>
      <c r="P2106" s="671">
        <f t="shared" si="324"/>
        <v>0</v>
      </c>
      <c r="Q2106" s="63">
        <f t="shared" si="325"/>
        <v>0</v>
      </c>
      <c r="R2106" s="62">
        <f t="shared" si="326"/>
        <v>0</v>
      </c>
      <c r="S2106" s="66">
        <f t="shared" si="327"/>
        <v>0</v>
      </c>
      <c r="T2106" s="7">
        <f>($I2106='Team Results'!$L$4)+0</f>
        <v>0</v>
      </c>
      <c r="U2106" s="7">
        <f t="shared" si="328"/>
        <v>0</v>
      </c>
      <c r="V2106" s="7">
        <f t="shared" si="329"/>
        <v>0</v>
      </c>
      <c r="W2106" s="66">
        <f t="shared" si="330"/>
        <v>0</v>
      </c>
    </row>
    <row r="2107" spans="1:23" ht="15">
      <c r="A2107" s="5" t="str">
        <f t="shared" si="333"/>
        <v/>
      </c>
      <c r="B2107" s="5" t="str">
        <f t="shared" si="334"/>
        <v/>
      </c>
      <c r="C2107" s="5">
        <v>52</v>
      </c>
      <c r="D2107" s="764"/>
      <c r="F2107" s="529"/>
      <c r="G2107" s="539">
        <f>IF('Form - Part 1'!$D$63="Yes",1,0)</f>
        <v>0</v>
      </c>
      <c r="H2107" s="527">
        <v>11</v>
      </c>
      <c r="I2107" s="561"/>
      <c r="J2107" s="562"/>
      <c r="K2107" s="563"/>
      <c r="L2107" s="564"/>
      <c r="M2107" s="563"/>
      <c r="N2107" s="565"/>
      <c r="O2107" s="570"/>
      <c r="P2107" s="671">
        <f t="shared" si="324"/>
        <v>0</v>
      </c>
      <c r="Q2107" s="63">
        <f t="shared" si="325"/>
        <v>0</v>
      </c>
      <c r="R2107" s="62">
        <f t="shared" si="326"/>
        <v>0</v>
      </c>
      <c r="S2107" s="66">
        <f t="shared" si="327"/>
        <v>0</v>
      </c>
      <c r="T2107" s="7">
        <f>($I2107='Team Results'!$L$4)+0</f>
        <v>0</v>
      </c>
      <c r="U2107" s="7">
        <f t="shared" si="328"/>
        <v>0</v>
      </c>
      <c r="V2107" s="7">
        <f t="shared" si="329"/>
        <v>0</v>
      </c>
      <c r="W2107" s="66">
        <f t="shared" si="330"/>
        <v>0</v>
      </c>
    </row>
    <row r="2108" spans="1:23" ht="15">
      <c r="A2108" s="5" t="str">
        <f t="shared" si="333"/>
        <v/>
      </c>
      <c r="B2108" s="5" t="str">
        <f t="shared" si="334"/>
        <v/>
      </c>
      <c r="C2108" s="5">
        <v>52</v>
      </c>
      <c r="D2108" s="764"/>
      <c r="F2108" s="529"/>
      <c r="G2108" s="539">
        <f>IF('Form - Part 1'!$D$63="Yes",1,0)</f>
        <v>0</v>
      </c>
      <c r="H2108" s="527">
        <v>12</v>
      </c>
      <c r="I2108" s="561"/>
      <c r="J2108" s="562"/>
      <c r="K2108" s="567"/>
      <c r="L2108" s="564"/>
      <c r="M2108" s="563"/>
      <c r="N2108" s="568"/>
      <c r="O2108" s="570"/>
      <c r="P2108" s="671">
        <f t="shared" si="324"/>
        <v>0</v>
      </c>
      <c r="Q2108" s="63">
        <f t="shared" si="325"/>
        <v>0</v>
      </c>
      <c r="R2108" s="62">
        <f t="shared" si="326"/>
        <v>0</v>
      </c>
      <c r="S2108" s="66">
        <f t="shared" si="327"/>
        <v>0</v>
      </c>
      <c r="T2108" s="7">
        <f>($I2108='Team Results'!$L$4)+0</f>
        <v>0</v>
      </c>
      <c r="U2108" s="7">
        <f t="shared" si="328"/>
        <v>0</v>
      </c>
      <c r="V2108" s="7">
        <f t="shared" si="329"/>
        <v>0</v>
      </c>
      <c r="W2108" s="66">
        <f t="shared" si="330"/>
        <v>0</v>
      </c>
    </row>
    <row r="2109" spans="1:23" ht="15">
      <c r="A2109" s="5" t="str">
        <f t="shared" si="333"/>
        <v/>
      </c>
      <c r="B2109" s="5" t="str">
        <f t="shared" si="334"/>
        <v/>
      </c>
      <c r="C2109" s="5">
        <v>52</v>
      </c>
      <c r="D2109" s="764"/>
      <c r="F2109" s="529"/>
      <c r="G2109" s="539">
        <f>IF('Form - Part 1'!$D$63="Yes",1,0)</f>
        <v>0</v>
      </c>
      <c r="H2109" s="527">
        <v>13</v>
      </c>
      <c r="I2109" s="561"/>
      <c r="J2109" s="562"/>
      <c r="K2109" s="567"/>
      <c r="L2109" s="564"/>
      <c r="M2109" s="563"/>
      <c r="N2109" s="568"/>
      <c r="O2109" s="570"/>
      <c r="P2109" s="671">
        <f t="shared" si="324"/>
        <v>0</v>
      </c>
      <c r="Q2109" s="63">
        <f t="shared" si="325"/>
        <v>0</v>
      </c>
      <c r="R2109" s="62">
        <f t="shared" si="326"/>
        <v>0</v>
      </c>
      <c r="S2109" s="66">
        <f t="shared" si="327"/>
        <v>0</v>
      </c>
      <c r="T2109" s="7">
        <f>($I2109='Team Results'!$L$4)+0</f>
        <v>0</v>
      </c>
      <c r="U2109" s="7">
        <f t="shared" si="328"/>
        <v>0</v>
      </c>
      <c r="V2109" s="7">
        <f t="shared" si="329"/>
        <v>0</v>
      </c>
      <c r="W2109" s="66">
        <f t="shared" si="330"/>
        <v>0</v>
      </c>
    </row>
    <row r="2110" spans="1:23" ht="15">
      <c r="A2110" s="5" t="str">
        <f t="shared" si="333"/>
        <v/>
      </c>
      <c r="B2110" s="5" t="str">
        <f t="shared" si="334"/>
        <v/>
      </c>
      <c r="C2110" s="5">
        <v>52</v>
      </c>
      <c r="D2110" s="764"/>
      <c r="F2110" s="529"/>
      <c r="G2110" s="539">
        <f>IF('Form - Part 1'!$D$63="Yes",1,0)</f>
        <v>0</v>
      </c>
      <c r="H2110" s="527">
        <v>14</v>
      </c>
      <c r="I2110" s="561"/>
      <c r="J2110" s="562"/>
      <c r="K2110" s="563"/>
      <c r="L2110" s="564"/>
      <c r="M2110" s="563"/>
      <c r="N2110" s="565"/>
      <c r="O2110" s="570"/>
      <c r="P2110" s="671">
        <f t="shared" si="324"/>
        <v>0</v>
      </c>
      <c r="Q2110" s="63">
        <f t="shared" si="325"/>
        <v>0</v>
      </c>
      <c r="R2110" s="62">
        <f t="shared" si="326"/>
        <v>0</v>
      </c>
      <c r="S2110" s="66">
        <f t="shared" si="327"/>
        <v>0</v>
      </c>
      <c r="T2110" s="7">
        <f>($I2110='Team Results'!$L$4)+0</f>
        <v>0</v>
      </c>
      <c r="U2110" s="7">
        <f t="shared" si="328"/>
        <v>0</v>
      </c>
      <c r="V2110" s="7">
        <f t="shared" si="329"/>
        <v>0</v>
      </c>
      <c r="W2110" s="66">
        <f t="shared" si="330"/>
        <v>0</v>
      </c>
    </row>
    <row r="2111" spans="1:23" ht="15">
      <c r="A2111" s="5" t="str">
        <f t="shared" si="333"/>
        <v/>
      </c>
      <c r="B2111" s="5" t="str">
        <f t="shared" si="334"/>
        <v/>
      </c>
      <c r="C2111" s="5">
        <v>52</v>
      </c>
      <c r="D2111" s="764"/>
      <c r="F2111" s="529"/>
      <c r="G2111" s="539">
        <f>IF('Form - Part 1'!$D$63="Yes",1,0)</f>
        <v>0</v>
      </c>
      <c r="H2111" s="527">
        <v>15</v>
      </c>
      <c r="I2111" s="561"/>
      <c r="J2111" s="562"/>
      <c r="K2111" s="563"/>
      <c r="L2111" s="564"/>
      <c r="M2111" s="563"/>
      <c r="N2111" s="565"/>
      <c r="O2111" s="570"/>
      <c r="P2111" s="671">
        <f t="shared" si="324"/>
        <v>0</v>
      </c>
      <c r="Q2111" s="63">
        <f t="shared" si="325"/>
        <v>0</v>
      </c>
      <c r="R2111" s="62">
        <f t="shared" si="326"/>
        <v>0</v>
      </c>
      <c r="S2111" s="66">
        <f t="shared" si="327"/>
        <v>0</v>
      </c>
      <c r="T2111" s="7">
        <f>($I2111='Team Results'!$L$4)+0</f>
        <v>0</v>
      </c>
      <c r="U2111" s="7">
        <f t="shared" si="328"/>
        <v>0</v>
      </c>
      <c r="V2111" s="7">
        <f t="shared" si="329"/>
        <v>0</v>
      </c>
      <c r="W2111" s="66">
        <f t="shared" si="330"/>
        <v>0</v>
      </c>
    </row>
    <row r="2112" spans="1:23" ht="15">
      <c r="A2112" s="5" t="str">
        <f t="shared" si="333"/>
        <v/>
      </c>
      <c r="B2112" s="5" t="str">
        <f t="shared" si="334"/>
        <v/>
      </c>
      <c r="C2112" s="5">
        <v>52</v>
      </c>
      <c r="D2112" s="764"/>
      <c r="F2112" s="529"/>
      <c r="G2112" s="539">
        <f>IF('Form - Part 1'!$D$63="Yes",1,0)</f>
        <v>0</v>
      </c>
      <c r="H2112" s="527">
        <v>16</v>
      </c>
      <c r="I2112" s="561"/>
      <c r="J2112" s="562"/>
      <c r="K2112" s="563"/>
      <c r="L2112" s="564"/>
      <c r="M2112" s="563"/>
      <c r="N2112" s="565"/>
      <c r="O2112" s="570"/>
      <c r="P2112" s="671">
        <f t="shared" si="324"/>
        <v>0</v>
      </c>
      <c r="Q2112" s="63">
        <f t="shared" si="325"/>
        <v>0</v>
      </c>
      <c r="R2112" s="62">
        <f t="shared" si="326"/>
        <v>0</v>
      </c>
      <c r="S2112" s="66">
        <f t="shared" si="327"/>
        <v>0</v>
      </c>
      <c r="T2112" s="7">
        <f>($I2112='Team Results'!$L$4)+0</f>
        <v>0</v>
      </c>
      <c r="U2112" s="7">
        <f t="shared" si="328"/>
        <v>0</v>
      </c>
      <c r="V2112" s="7">
        <f t="shared" si="329"/>
        <v>0</v>
      </c>
      <c r="W2112" s="66">
        <f t="shared" si="330"/>
        <v>0</v>
      </c>
    </row>
    <row r="2113" spans="1:23" ht="15">
      <c r="A2113" s="5" t="str">
        <f t="shared" si="333"/>
        <v/>
      </c>
      <c r="B2113" s="5" t="str">
        <f t="shared" si="334"/>
        <v/>
      </c>
      <c r="C2113" s="5">
        <v>52</v>
      </c>
      <c r="D2113" s="764"/>
      <c r="F2113" s="529"/>
      <c r="G2113" s="539">
        <f>IF('Form - Part 1'!$D$63="Yes",1,0)</f>
        <v>0</v>
      </c>
      <c r="H2113" s="527">
        <v>17</v>
      </c>
      <c r="I2113" s="561"/>
      <c r="J2113" s="562"/>
      <c r="K2113" s="567"/>
      <c r="L2113" s="564"/>
      <c r="M2113" s="563"/>
      <c r="N2113" s="568"/>
      <c r="O2113" s="570"/>
      <c r="P2113" s="671">
        <f t="shared" si="324"/>
        <v>0</v>
      </c>
      <c r="Q2113" s="63">
        <f t="shared" si="325"/>
        <v>0</v>
      </c>
      <c r="R2113" s="62">
        <f t="shared" si="326"/>
        <v>0</v>
      </c>
      <c r="S2113" s="66">
        <f t="shared" si="327"/>
        <v>0</v>
      </c>
      <c r="T2113" s="7">
        <f>($I2113='Team Results'!$L$4)+0</f>
        <v>0</v>
      </c>
      <c r="U2113" s="7">
        <f t="shared" si="328"/>
        <v>0</v>
      </c>
      <c r="V2113" s="7">
        <f t="shared" si="329"/>
        <v>0</v>
      </c>
      <c r="W2113" s="66">
        <f t="shared" si="330"/>
        <v>0</v>
      </c>
    </row>
    <row r="2114" spans="1:23" ht="15">
      <c r="A2114" s="5" t="str">
        <f t="shared" si="333"/>
        <v/>
      </c>
      <c r="B2114" s="5" t="str">
        <f t="shared" si="334"/>
        <v/>
      </c>
      <c r="C2114" s="5">
        <v>52</v>
      </c>
      <c r="D2114" s="764"/>
      <c r="F2114" s="529"/>
      <c r="G2114" s="539">
        <f>IF('Form - Part 1'!$D$63="Yes",1,0)</f>
        <v>0</v>
      </c>
      <c r="H2114" s="527">
        <v>18</v>
      </c>
      <c r="I2114" s="561"/>
      <c r="J2114" s="562"/>
      <c r="K2114" s="567"/>
      <c r="L2114" s="564"/>
      <c r="M2114" s="563"/>
      <c r="N2114" s="568"/>
      <c r="O2114" s="570"/>
      <c r="P2114" s="671">
        <f t="shared" si="324"/>
        <v>0</v>
      </c>
      <c r="Q2114" s="63">
        <f t="shared" si="325"/>
        <v>0</v>
      </c>
      <c r="R2114" s="62">
        <f t="shared" si="326"/>
        <v>0</v>
      </c>
      <c r="S2114" s="66">
        <f t="shared" si="327"/>
        <v>0</v>
      </c>
      <c r="T2114" s="7">
        <f>($I2114='Team Results'!$L$4)+0</f>
        <v>0</v>
      </c>
      <c r="U2114" s="7">
        <f t="shared" si="328"/>
        <v>0</v>
      </c>
      <c r="V2114" s="7">
        <f t="shared" si="329"/>
        <v>0</v>
      </c>
      <c r="W2114" s="66">
        <f t="shared" si="330"/>
        <v>0</v>
      </c>
    </row>
    <row r="2115" spans="1:23" ht="15">
      <c r="A2115" s="5" t="str">
        <f t="shared" si="333"/>
        <v/>
      </c>
      <c r="B2115" s="5" t="str">
        <f t="shared" si="334"/>
        <v/>
      </c>
      <c r="C2115" s="5">
        <v>52</v>
      </c>
      <c r="D2115" s="764"/>
      <c r="F2115" s="529"/>
      <c r="G2115" s="539">
        <f>IF('Form - Part 1'!$D$63="Yes",1,0)</f>
        <v>0</v>
      </c>
      <c r="H2115" s="527">
        <v>19</v>
      </c>
      <c r="I2115" s="561"/>
      <c r="J2115" s="562"/>
      <c r="K2115" s="567"/>
      <c r="L2115" s="564"/>
      <c r="M2115" s="563"/>
      <c r="N2115" s="568"/>
      <c r="O2115" s="570"/>
      <c r="P2115" s="671">
        <f t="shared" si="324"/>
        <v>0</v>
      </c>
      <c r="Q2115" s="63">
        <f t="shared" si="325"/>
        <v>0</v>
      </c>
      <c r="R2115" s="62">
        <f t="shared" si="326"/>
        <v>0</v>
      </c>
      <c r="S2115" s="66">
        <f t="shared" si="327"/>
        <v>0</v>
      </c>
      <c r="T2115" s="7">
        <f>($I2115='Team Results'!$L$4)+0</f>
        <v>0</v>
      </c>
      <c r="U2115" s="7">
        <f t="shared" si="328"/>
        <v>0</v>
      </c>
      <c r="V2115" s="7">
        <f t="shared" si="329"/>
        <v>0</v>
      </c>
      <c r="W2115" s="66">
        <f t="shared" si="330"/>
        <v>0</v>
      </c>
    </row>
    <row r="2116" spans="1:23" ht="15">
      <c r="A2116" s="5" t="str">
        <f t="shared" si="333"/>
        <v/>
      </c>
      <c r="B2116" s="5" t="str">
        <f t="shared" si="334"/>
        <v/>
      </c>
      <c r="C2116" s="5">
        <v>52</v>
      </c>
      <c r="D2116" s="764"/>
      <c r="F2116" s="529"/>
      <c r="G2116" s="539">
        <f>IF('Form - Part 1'!$D$63="Yes",1,0)</f>
        <v>0</v>
      </c>
      <c r="H2116" s="527">
        <v>20</v>
      </c>
      <c r="I2116" s="561"/>
      <c r="J2116" s="562"/>
      <c r="K2116" s="567"/>
      <c r="L2116" s="564"/>
      <c r="M2116" s="563"/>
      <c r="N2116" s="568"/>
      <c r="O2116" s="570"/>
      <c r="P2116" s="671">
        <f t="shared" si="324"/>
        <v>0</v>
      </c>
      <c r="Q2116" s="63">
        <f t="shared" si="325"/>
        <v>0</v>
      </c>
      <c r="R2116" s="62">
        <f t="shared" si="326"/>
        <v>0</v>
      </c>
      <c r="S2116" s="66">
        <f t="shared" si="327"/>
        <v>0</v>
      </c>
      <c r="T2116" s="7">
        <f>($I2116='Team Results'!$L$4)+0</f>
        <v>0</v>
      </c>
      <c r="U2116" s="7">
        <f t="shared" si="328"/>
        <v>0</v>
      </c>
      <c r="V2116" s="7">
        <f t="shared" si="329"/>
        <v>0</v>
      </c>
      <c r="W2116" s="66">
        <f t="shared" si="330"/>
        <v>0</v>
      </c>
    </row>
    <row r="2117" spans="1:23" ht="15">
      <c r="A2117" s="5" t="str">
        <f t="shared" si="333"/>
        <v/>
      </c>
      <c r="B2117" s="5" t="str">
        <f t="shared" si="334"/>
        <v/>
      </c>
      <c r="C2117" s="5">
        <v>52</v>
      </c>
      <c r="D2117" s="764"/>
      <c r="F2117" s="529"/>
      <c r="G2117" s="539">
        <f>IF('Form - Part 1'!$D$63="Yes",1,0)</f>
        <v>0</v>
      </c>
      <c r="H2117" s="527">
        <v>21</v>
      </c>
      <c r="I2117" s="561"/>
      <c r="J2117" s="562"/>
      <c r="K2117" s="567"/>
      <c r="L2117" s="564"/>
      <c r="M2117" s="563"/>
      <c r="N2117" s="568"/>
      <c r="O2117" s="570"/>
      <c r="P2117" s="671">
        <f t="shared" si="324"/>
        <v>0</v>
      </c>
      <c r="Q2117" s="63">
        <f t="shared" si="325"/>
        <v>0</v>
      </c>
      <c r="R2117" s="62">
        <f t="shared" si="326"/>
        <v>0</v>
      </c>
      <c r="S2117" s="66">
        <f t="shared" si="327"/>
        <v>0</v>
      </c>
      <c r="T2117" s="7">
        <f>($I2117='Team Results'!$L$4)+0</f>
        <v>0</v>
      </c>
      <c r="U2117" s="7">
        <f t="shared" si="328"/>
        <v>0</v>
      </c>
      <c r="V2117" s="7">
        <f t="shared" si="329"/>
        <v>0</v>
      </c>
      <c r="W2117" s="66">
        <f t="shared" si="330"/>
        <v>0</v>
      </c>
    </row>
    <row r="2118" spans="1:23" ht="15">
      <c r="A2118" s="5" t="str">
        <f t="shared" si="333"/>
        <v/>
      </c>
      <c r="B2118" s="5" t="str">
        <f t="shared" si="334"/>
        <v/>
      </c>
      <c r="C2118" s="5">
        <v>52</v>
      </c>
      <c r="D2118" s="764"/>
      <c r="F2118" s="529"/>
      <c r="G2118" s="539">
        <f>IF('Form - Part 1'!$D$63="Yes",1,0)</f>
        <v>0</v>
      </c>
      <c r="H2118" s="527">
        <v>22</v>
      </c>
      <c r="I2118" s="561"/>
      <c r="J2118" s="562"/>
      <c r="K2118" s="567"/>
      <c r="L2118" s="564"/>
      <c r="M2118" s="563"/>
      <c r="N2118" s="568"/>
      <c r="O2118" s="570"/>
      <c r="P2118" s="671">
        <f t="shared" si="324"/>
        <v>0</v>
      </c>
      <c r="Q2118" s="63">
        <f t="shared" si="325"/>
        <v>0</v>
      </c>
      <c r="R2118" s="62">
        <f t="shared" si="326"/>
        <v>0</v>
      </c>
      <c r="S2118" s="66">
        <f t="shared" si="327"/>
        <v>0</v>
      </c>
      <c r="T2118" s="7">
        <f>($I2118='Team Results'!$L$4)+0</f>
        <v>0</v>
      </c>
      <c r="U2118" s="7">
        <f t="shared" si="328"/>
        <v>0</v>
      </c>
      <c r="V2118" s="7">
        <f t="shared" si="329"/>
        <v>0</v>
      </c>
      <c r="W2118" s="66">
        <f t="shared" si="330"/>
        <v>0</v>
      </c>
    </row>
    <row r="2119" spans="1:23" ht="15">
      <c r="A2119" s="5" t="str">
        <f t="shared" si="333"/>
        <v/>
      </c>
      <c r="B2119" s="5" t="str">
        <f t="shared" si="334"/>
        <v/>
      </c>
      <c r="C2119" s="5">
        <v>52</v>
      </c>
      <c r="D2119" s="764"/>
      <c r="F2119" s="529"/>
      <c r="G2119" s="539">
        <f>IF('Form - Part 1'!$D$63="Yes",1,0)</f>
        <v>0</v>
      </c>
      <c r="H2119" s="527">
        <v>23</v>
      </c>
      <c r="I2119" s="561"/>
      <c r="J2119" s="562"/>
      <c r="K2119" s="567"/>
      <c r="L2119" s="564"/>
      <c r="M2119" s="563"/>
      <c r="N2119" s="568"/>
      <c r="O2119" s="570"/>
      <c r="P2119" s="671">
        <f t="shared" ref="P2119:P2182" si="335">COUNTA(J2119:N2119)</f>
        <v>0</v>
      </c>
      <c r="Q2119" s="63">
        <f t="shared" ref="Q2119:Q2182" si="336">COUNTIF(J2119:N2119,"Yes")</f>
        <v>0</v>
      </c>
      <c r="R2119" s="62">
        <f t="shared" ref="R2119:R2182" si="337">IF(Q2119 =5, 1,0)</f>
        <v>0</v>
      </c>
      <c r="S2119" s="66">
        <f t="shared" ref="S2119:S2182" si="338">IF(G2119+P2119&gt;1,1,0)</f>
        <v>0</v>
      </c>
      <c r="T2119" s="7">
        <f>($I2119='Team Results'!$L$4)+0</f>
        <v>0</v>
      </c>
      <c r="U2119" s="7">
        <f t="shared" ref="U2119:U2182" si="339">IF(T2119=1,Q2119,0)</f>
        <v>0</v>
      </c>
      <c r="V2119" s="7">
        <f t="shared" ref="V2119:V2182" si="340">IF(T2119=1,R2119,0)</f>
        <v>0</v>
      </c>
      <c r="W2119" s="66">
        <f t="shared" ref="W2119:W2182" si="341">IF(T2119=1,S2119,0)</f>
        <v>0</v>
      </c>
    </row>
    <row r="2120" spans="1:23" ht="15">
      <c r="A2120" s="5" t="str">
        <f t="shared" si="333"/>
        <v/>
      </c>
      <c r="B2120" s="5" t="str">
        <f t="shared" si="334"/>
        <v/>
      </c>
      <c r="C2120" s="5">
        <v>52</v>
      </c>
      <c r="D2120" s="764"/>
      <c r="F2120" s="529"/>
      <c r="G2120" s="539">
        <f>IF('Form - Part 1'!$D$63="Yes",1,0)</f>
        <v>0</v>
      </c>
      <c r="H2120" s="527">
        <v>24</v>
      </c>
      <c r="I2120" s="561"/>
      <c r="J2120" s="562"/>
      <c r="K2120" s="567"/>
      <c r="L2120" s="564"/>
      <c r="M2120" s="563"/>
      <c r="N2120" s="568"/>
      <c r="O2120" s="570"/>
      <c r="P2120" s="671">
        <f t="shared" si="335"/>
        <v>0</v>
      </c>
      <c r="Q2120" s="63">
        <f t="shared" si="336"/>
        <v>0</v>
      </c>
      <c r="R2120" s="62">
        <f t="shared" si="337"/>
        <v>0</v>
      </c>
      <c r="S2120" s="66">
        <f t="shared" si="338"/>
        <v>0</v>
      </c>
      <c r="T2120" s="7">
        <f>($I2120='Team Results'!$L$4)+0</f>
        <v>0</v>
      </c>
      <c r="U2120" s="7">
        <f t="shared" si="339"/>
        <v>0</v>
      </c>
      <c r="V2120" s="7">
        <f t="shared" si="340"/>
        <v>0</v>
      </c>
      <c r="W2120" s="66">
        <f t="shared" si="341"/>
        <v>0</v>
      </c>
    </row>
    <row r="2121" spans="1:23" ht="15">
      <c r="A2121" s="5" t="str">
        <f t="shared" si="333"/>
        <v/>
      </c>
      <c r="B2121" s="5" t="str">
        <f t="shared" si="334"/>
        <v/>
      </c>
      <c r="C2121" s="5">
        <v>52</v>
      </c>
      <c r="D2121" s="764"/>
      <c r="F2121" s="529"/>
      <c r="G2121" s="539">
        <f>IF('Form - Part 1'!$D$63="Yes",1,0)</f>
        <v>0</v>
      </c>
      <c r="H2121" s="527">
        <v>25</v>
      </c>
      <c r="I2121" s="561"/>
      <c r="J2121" s="562"/>
      <c r="K2121" s="567"/>
      <c r="L2121" s="564"/>
      <c r="M2121" s="563"/>
      <c r="N2121" s="568"/>
      <c r="O2121" s="570"/>
      <c r="P2121" s="671">
        <f t="shared" si="335"/>
        <v>0</v>
      </c>
      <c r="Q2121" s="63">
        <f t="shared" si="336"/>
        <v>0</v>
      </c>
      <c r="R2121" s="62">
        <f t="shared" si="337"/>
        <v>0</v>
      </c>
      <c r="S2121" s="66">
        <f t="shared" si="338"/>
        <v>0</v>
      </c>
      <c r="T2121" s="7">
        <f>($I2121='Team Results'!$L$4)+0</f>
        <v>0</v>
      </c>
      <c r="U2121" s="7">
        <f t="shared" si="339"/>
        <v>0</v>
      </c>
      <c r="V2121" s="7">
        <f t="shared" si="340"/>
        <v>0</v>
      </c>
      <c r="W2121" s="66">
        <f t="shared" si="341"/>
        <v>0</v>
      </c>
    </row>
    <row r="2122" spans="1:23" ht="15">
      <c r="A2122" s="5" t="str">
        <f t="shared" si="333"/>
        <v/>
      </c>
      <c r="B2122" s="5" t="str">
        <f t="shared" si="334"/>
        <v/>
      </c>
      <c r="C2122" s="5">
        <v>52</v>
      </c>
      <c r="D2122" s="764"/>
      <c r="F2122" s="529"/>
      <c r="G2122" s="539">
        <f>IF('Form - Part 1'!$D$63="Yes",1,0)</f>
        <v>0</v>
      </c>
      <c r="H2122" s="527">
        <v>26</v>
      </c>
      <c r="I2122" s="561"/>
      <c r="J2122" s="562"/>
      <c r="K2122" s="563"/>
      <c r="L2122" s="564"/>
      <c r="M2122" s="563"/>
      <c r="N2122" s="565"/>
      <c r="O2122" s="570"/>
      <c r="P2122" s="671">
        <f t="shared" si="335"/>
        <v>0</v>
      </c>
      <c r="Q2122" s="63">
        <f t="shared" si="336"/>
        <v>0</v>
      </c>
      <c r="R2122" s="62">
        <f t="shared" si="337"/>
        <v>0</v>
      </c>
      <c r="S2122" s="66">
        <f t="shared" si="338"/>
        <v>0</v>
      </c>
      <c r="T2122" s="7">
        <f>($I2122='Team Results'!$L$4)+0</f>
        <v>0</v>
      </c>
      <c r="U2122" s="7">
        <f t="shared" si="339"/>
        <v>0</v>
      </c>
      <c r="V2122" s="7">
        <f t="shared" si="340"/>
        <v>0</v>
      </c>
      <c r="W2122" s="66">
        <f t="shared" si="341"/>
        <v>0</v>
      </c>
    </row>
    <row r="2123" spans="1:23" ht="15">
      <c r="A2123" s="5" t="str">
        <f t="shared" si="333"/>
        <v/>
      </c>
      <c r="B2123" s="5" t="str">
        <f t="shared" si="334"/>
        <v/>
      </c>
      <c r="C2123" s="5">
        <v>52</v>
      </c>
      <c r="D2123" s="764"/>
      <c r="F2123" s="529"/>
      <c r="G2123" s="539">
        <f>IF('Form - Part 1'!$D$63="Yes",1,0)</f>
        <v>0</v>
      </c>
      <c r="H2123" s="527">
        <v>27</v>
      </c>
      <c r="I2123" s="561"/>
      <c r="J2123" s="562"/>
      <c r="K2123" s="563"/>
      <c r="L2123" s="564"/>
      <c r="M2123" s="563"/>
      <c r="N2123" s="565"/>
      <c r="O2123" s="570"/>
      <c r="P2123" s="671">
        <f t="shared" si="335"/>
        <v>0</v>
      </c>
      <c r="Q2123" s="63">
        <f t="shared" si="336"/>
        <v>0</v>
      </c>
      <c r="R2123" s="62">
        <f t="shared" si="337"/>
        <v>0</v>
      </c>
      <c r="S2123" s="66">
        <f t="shared" si="338"/>
        <v>0</v>
      </c>
      <c r="T2123" s="7">
        <f>($I2123='Team Results'!$L$4)+0</f>
        <v>0</v>
      </c>
      <c r="U2123" s="7">
        <f t="shared" si="339"/>
        <v>0</v>
      </c>
      <c r="V2123" s="7">
        <f t="shared" si="340"/>
        <v>0</v>
      </c>
      <c r="W2123" s="66">
        <f t="shared" si="341"/>
        <v>0</v>
      </c>
    </row>
    <row r="2124" spans="1:23" ht="15">
      <c r="A2124" s="5" t="str">
        <f t="shared" si="333"/>
        <v/>
      </c>
      <c r="B2124" s="5" t="str">
        <f t="shared" si="334"/>
        <v/>
      </c>
      <c r="C2124" s="5">
        <v>52</v>
      </c>
      <c r="D2124" s="764"/>
      <c r="F2124" s="529"/>
      <c r="G2124" s="539">
        <f>IF('Form - Part 1'!$D$63="Yes",1,0)</f>
        <v>0</v>
      </c>
      <c r="H2124" s="527">
        <v>28</v>
      </c>
      <c r="I2124" s="561"/>
      <c r="J2124" s="562"/>
      <c r="K2124" s="563"/>
      <c r="L2124" s="564"/>
      <c r="M2124" s="563"/>
      <c r="N2124" s="565"/>
      <c r="O2124" s="570"/>
      <c r="P2124" s="671">
        <f t="shared" si="335"/>
        <v>0</v>
      </c>
      <c r="Q2124" s="63">
        <f t="shared" si="336"/>
        <v>0</v>
      </c>
      <c r="R2124" s="62">
        <f t="shared" si="337"/>
        <v>0</v>
      </c>
      <c r="S2124" s="66">
        <f t="shared" si="338"/>
        <v>0</v>
      </c>
      <c r="T2124" s="7">
        <f>($I2124='Team Results'!$L$4)+0</f>
        <v>0</v>
      </c>
      <c r="U2124" s="7">
        <f t="shared" si="339"/>
        <v>0</v>
      </c>
      <c r="V2124" s="7">
        <f t="shared" si="340"/>
        <v>0</v>
      </c>
      <c r="W2124" s="66">
        <f t="shared" si="341"/>
        <v>0</v>
      </c>
    </row>
    <row r="2125" spans="1:23" ht="15">
      <c r="A2125" s="5" t="str">
        <f t="shared" si="333"/>
        <v/>
      </c>
      <c r="B2125" s="5" t="str">
        <f t="shared" si="334"/>
        <v/>
      </c>
      <c r="C2125" s="5">
        <v>52</v>
      </c>
      <c r="D2125" s="764"/>
      <c r="F2125" s="529"/>
      <c r="G2125" s="539">
        <f>IF('Form - Part 1'!$D$63="Yes",1,0)</f>
        <v>0</v>
      </c>
      <c r="H2125" s="527">
        <v>29</v>
      </c>
      <c r="I2125" s="561"/>
      <c r="J2125" s="562"/>
      <c r="K2125" s="563"/>
      <c r="L2125" s="564"/>
      <c r="M2125" s="563"/>
      <c r="N2125" s="565"/>
      <c r="O2125" s="570"/>
      <c r="P2125" s="671">
        <f t="shared" si="335"/>
        <v>0</v>
      </c>
      <c r="Q2125" s="63">
        <f t="shared" si="336"/>
        <v>0</v>
      </c>
      <c r="R2125" s="62">
        <f t="shared" si="337"/>
        <v>0</v>
      </c>
      <c r="S2125" s="66">
        <f t="shared" si="338"/>
        <v>0</v>
      </c>
      <c r="T2125" s="7">
        <f>($I2125='Team Results'!$L$4)+0</f>
        <v>0</v>
      </c>
      <c r="U2125" s="7">
        <f t="shared" si="339"/>
        <v>0</v>
      </c>
      <c r="V2125" s="7">
        <f t="shared" si="340"/>
        <v>0</v>
      </c>
      <c r="W2125" s="66">
        <f t="shared" si="341"/>
        <v>0</v>
      </c>
    </row>
    <row r="2126" spans="1:23" ht="15">
      <c r="A2126" s="5" t="str">
        <f t="shared" si="333"/>
        <v/>
      </c>
      <c r="B2126" s="5" t="str">
        <f t="shared" si="334"/>
        <v/>
      </c>
      <c r="C2126" s="5">
        <v>52</v>
      </c>
      <c r="D2126" s="764"/>
      <c r="F2126" s="529"/>
      <c r="G2126" s="539">
        <f>IF('Form - Part 1'!$D$63="Yes",1,0)</f>
        <v>0</v>
      </c>
      <c r="H2126" s="527">
        <v>30</v>
      </c>
      <c r="I2126" s="561"/>
      <c r="J2126" s="562"/>
      <c r="K2126" s="567"/>
      <c r="L2126" s="564"/>
      <c r="M2126" s="563"/>
      <c r="N2126" s="568"/>
      <c r="O2126" s="570"/>
      <c r="P2126" s="671">
        <f t="shared" si="335"/>
        <v>0</v>
      </c>
      <c r="Q2126" s="63">
        <f t="shared" si="336"/>
        <v>0</v>
      </c>
      <c r="R2126" s="62">
        <f t="shared" si="337"/>
        <v>0</v>
      </c>
      <c r="S2126" s="66">
        <f t="shared" si="338"/>
        <v>0</v>
      </c>
      <c r="T2126" s="7">
        <f>($I2126='Team Results'!$L$4)+0</f>
        <v>0</v>
      </c>
      <c r="U2126" s="7">
        <f t="shared" si="339"/>
        <v>0</v>
      </c>
      <c r="V2126" s="7">
        <f t="shared" si="340"/>
        <v>0</v>
      </c>
      <c r="W2126" s="66">
        <f t="shared" si="341"/>
        <v>0</v>
      </c>
    </row>
    <row r="2127" spans="1:23" ht="15">
      <c r="A2127" s="5" t="str">
        <f t="shared" si="333"/>
        <v/>
      </c>
      <c r="B2127" s="5" t="str">
        <f t="shared" si="334"/>
        <v/>
      </c>
      <c r="C2127" s="5">
        <v>52</v>
      </c>
      <c r="D2127" s="764"/>
      <c r="F2127" s="529"/>
      <c r="G2127" s="539">
        <f>IF('Form - Part 1'!$D$63="Yes",1,0)</f>
        <v>0</v>
      </c>
      <c r="H2127" s="527">
        <v>31</v>
      </c>
      <c r="I2127" s="561"/>
      <c r="J2127" s="562"/>
      <c r="K2127" s="567"/>
      <c r="L2127" s="564"/>
      <c r="M2127" s="563"/>
      <c r="N2127" s="568"/>
      <c r="O2127" s="570"/>
      <c r="P2127" s="671">
        <f t="shared" si="335"/>
        <v>0</v>
      </c>
      <c r="Q2127" s="63">
        <f t="shared" si="336"/>
        <v>0</v>
      </c>
      <c r="R2127" s="62">
        <f t="shared" si="337"/>
        <v>0</v>
      </c>
      <c r="S2127" s="66">
        <f t="shared" si="338"/>
        <v>0</v>
      </c>
      <c r="T2127" s="7">
        <f>($I2127='Team Results'!$L$4)+0</f>
        <v>0</v>
      </c>
      <c r="U2127" s="7">
        <f t="shared" si="339"/>
        <v>0</v>
      </c>
      <c r="V2127" s="7">
        <f t="shared" si="340"/>
        <v>0</v>
      </c>
      <c r="W2127" s="66">
        <f t="shared" si="341"/>
        <v>0</v>
      </c>
    </row>
    <row r="2128" spans="1:23" ht="15">
      <c r="A2128" s="5" t="str">
        <f t="shared" si="333"/>
        <v/>
      </c>
      <c r="B2128" s="5" t="str">
        <f t="shared" si="334"/>
        <v/>
      </c>
      <c r="C2128" s="5">
        <v>52</v>
      </c>
      <c r="D2128" s="764"/>
      <c r="F2128" s="529"/>
      <c r="G2128" s="539">
        <f>IF('Form - Part 1'!$D$63="Yes",1,0)</f>
        <v>0</v>
      </c>
      <c r="H2128" s="527">
        <v>32</v>
      </c>
      <c r="I2128" s="561"/>
      <c r="J2128" s="562"/>
      <c r="K2128" s="567"/>
      <c r="L2128" s="564"/>
      <c r="M2128" s="563"/>
      <c r="N2128" s="568"/>
      <c r="O2128" s="570"/>
      <c r="P2128" s="671">
        <f t="shared" si="335"/>
        <v>0</v>
      </c>
      <c r="Q2128" s="63">
        <f t="shared" si="336"/>
        <v>0</v>
      </c>
      <c r="R2128" s="62">
        <f t="shared" si="337"/>
        <v>0</v>
      </c>
      <c r="S2128" s="66">
        <f t="shared" si="338"/>
        <v>0</v>
      </c>
      <c r="T2128" s="7">
        <f>($I2128='Team Results'!$L$4)+0</f>
        <v>0</v>
      </c>
      <c r="U2128" s="7">
        <f t="shared" si="339"/>
        <v>0</v>
      </c>
      <c r="V2128" s="7">
        <f t="shared" si="340"/>
        <v>0</v>
      </c>
      <c r="W2128" s="66">
        <f t="shared" si="341"/>
        <v>0</v>
      </c>
    </row>
    <row r="2129" spans="1:52" ht="15">
      <c r="A2129" s="5" t="str">
        <f t="shared" si="333"/>
        <v/>
      </c>
      <c r="B2129" s="5" t="str">
        <f t="shared" si="334"/>
        <v/>
      </c>
      <c r="C2129" s="5">
        <v>52</v>
      </c>
      <c r="D2129" s="764"/>
      <c r="F2129" s="529"/>
      <c r="G2129" s="539">
        <f>IF('Form - Part 1'!$D$63="Yes",1,0)</f>
        <v>0</v>
      </c>
      <c r="H2129" s="527">
        <v>33</v>
      </c>
      <c r="I2129" s="561"/>
      <c r="J2129" s="562"/>
      <c r="K2129" s="567"/>
      <c r="L2129" s="564"/>
      <c r="M2129" s="563"/>
      <c r="N2129" s="568"/>
      <c r="O2129" s="570"/>
      <c r="P2129" s="671">
        <f t="shared" si="335"/>
        <v>0</v>
      </c>
      <c r="Q2129" s="63">
        <f t="shared" si="336"/>
        <v>0</v>
      </c>
      <c r="R2129" s="62">
        <f t="shared" si="337"/>
        <v>0</v>
      </c>
      <c r="S2129" s="66">
        <f t="shared" si="338"/>
        <v>0</v>
      </c>
      <c r="T2129" s="7">
        <f>($I2129='Team Results'!$L$4)+0</f>
        <v>0</v>
      </c>
      <c r="U2129" s="7">
        <f t="shared" si="339"/>
        <v>0</v>
      </c>
      <c r="V2129" s="7">
        <f t="shared" si="340"/>
        <v>0</v>
      </c>
      <c r="W2129" s="66">
        <f t="shared" si="341"/>
        <v>0</v>
      </c>
    </row>
    <row r="2130" spans="1:52" ht="15">
      <c r="A2130" s="5" t="str">
        <f t="shared" si="333"/>
        <v/>
      </c>
      <c r="B2130" s="5" t="str">
        <f t="shared" si="334"/>
        <v/>
      </c>
      <c r="C2130" s="5">
        <v>52</v>
      </c>
      <c r="D2130" s="764"/>
      <c r="F2130" s="529"/>
      <c r="G2130" s="539">
        <f>IF('Form - Part 1'!$D$63="Yes",1,0)</f>
        <v>0</v>
      </c>
      <c r="H2130" s="527">
        <v>34</v>
      </c>
      <c r="I2130" s="561"/>
      <c r="J2130" s="562"/>
      <c r="K2130" s="567"/>
      <c r="L2130" s="564"/>
      <c r="M2130" s="563"/>
      <c r="N2130" s="568"/>
      <c r="O2130" s="570"/>
      <c r="P2130" s="671">
        <f t="shared" si="335"/>
        <v>0</v>
      </c>
      <c r="Q2130" s="63">
        <f t="shared" si="336"/>
        <v>0</v>
      </c>
      <c r="R2130" s="62">
        <f t="shared" si="337"/>
        <v>0</v>
      </c>
      <c r="S2130" s="66">
        <f t="shared" si="338"/>
        <v>0</v>
      </c>
      <c r="T2130" s="7">
        <f>($I2130='Team Results'!$L$4)+0</f>
        <v>0</v>
      </c>
      <c r="U2130" s="7">
        <f t="shared" si="339"/>
        <v>0</v>
      </c>
      <c r="V2130" s="7">
        <f t="shared" si="340"/>
        <v>0</v>
      </c>
      <c r="W2130" s="66">
        <f t="shared" si="341"/>
        <v>0</v>
      </c>
    </row>
    <row r="2131" spans="1:52" ht="15">
      <c r="A2131" s="5" t="str">
        <f t="shared" si="333"/>
        <v/>
      </c>
      <c r="B2131" s="5" t="str">
        <f t="shared" si="334"/>
        <v/>
      </c>
      <c r="C2131" s="5">
        <v>52</v>
      </c>
      <c r="D2131" s="764"/>
      <c r="F2131" s="529"/>
      <c r="G2131" s="539">
        <f>IF('Form - Part 1'!$D$63="Yes",1,0)</f>
        <v>0</v>
      </c>
      <c r="H2131" s="527">
        <v>35</v>
      </c>
      <c r="I2131" s="561"/>
      <c r="J2131" s="562"/>
      <c r="K2131" s="567"/>
      <c r="L2131" s="564"/>
      <c r="M2131" s="563"/>
      <c r="N2131" s="568"/>
      <c r="O2131" s="570"/>
      <c r="P2131" s="671">
        <f t="shared" si="335"/>
        <v>0</v>
      </c>
      <c r="Q2131" s="63">
        <f t="shared" si="336"/>
        <v>0</v>
      </c>
      <c r="R2131" s="62">
        <f t="shared" si="337"/>
        <v>0</v>
      </c>
      <c r="S2131" s="66">
        <f t="shared" si="338"/>
        <v>0</v>
      </c>
      <c r="T2131" s="7">
        <f>($I2131='Team Results'!$L$4)+0</f>
        <v>0</v>
      </c>
      <c r="U2131" s="7">
        <f t="shared" si="339"/>
        <v>0</v>
      </c>
      <c r="V2131" s="7">
        <f t="shared" si="340"/>
        <v>0</v>
      </c>
      <c r="W2131" s="66">
        <f t="shared" si="341"/>
        <v>0</v>
      </c>
    </row>
    <row r="2132" spans="1:52" ht="15">
      <c r="A2132" s="5" t="str">
        <f t="shared" si="333"/>
        <v/>
      </c>
      <c r="B2132" s="5" t="str">
        <f t="shared" si="334"/>
        <v/>
      </c>
      <c r="C2132" s="5">
        <v>52</v>
      </c>
      <c r="D2132" s="764"/>
      <c r="F2132" s="529"/>
      <c r="G2132" s="539">
        <f>IF('Form - Part 1'!$D$63="Yes",1,0)</f>
        <v>0</v>
      </c>
      <c r="H2132" s="527">
        <v>36</v>
      </c>
      <c r="I2132" s="561"/>
      <c r="J2132" s="562"/>
      <c r="K2132" s="567"/>
      <c r="L2132" s="564"/>
      <c r="M2132" s="563"/>
      <c r="N2132" s="568"/>
      <c r="O2132" s="570"/>
      <c r="P2132" s="671">
        <f t="shared" si="335"/>
        <v>0</v>
      </c>
      <c r="Q2132" s="63">
        <f t="shared" si="336"/>
        <v>0</v>
      </c>
      <c r="R2132" s="62">
        <f t="shared" si="337"/>
        <v>0</v>
      </c>
      <c r="S2132" s="66">
        <f t="shared" si="338"/>
        <v>0</v>
      </c>
      <c r="T2132" s="7">
        <f>($I2132='Team Results'!$L$4)+0</f>
        <v>0</v>
      </c>
      <c r="U2132" s="7">
        <f t="shared" si="339"/>
        <v>0</v>
      </c>
      <c r="V2132" s="7">
        <f t="shared" si="340"/>
        <v>0</v>
      </c>
      <c r="W2132" s="66">
        <f t="shared" si="341"/>
        <v>0</v>
      </c>
    </row>
    <row r="2133" spans="1:52" ht="15">
      <c r="A2133" s="5" t="str">
        <f t="shared" si="333"/>
        <v/>
      </c>
      <c r="B2133" s="5" t="str">
        <f t="shared" si="334"/>
        <v/>
      </c>
      <c r="C2133" s="5">
        <v>52</v>
      </c>
      <c r="D2133" s="764"/>
      <c r="F2133" s="529"/>
      <c r="G2133" s="539">
        <f>IF('Form - Part 1'!$D$63="Yes",1,0)</f>
        <v>0</v>
      </c>
      <c r="H2133" s="527">
        <v>37</v>
      </c>
      <c r="I2133" s="561"/>
      <c r="J2133" s="562"/>
      <c r="K2133" s="567"/>
      <c r="L2133" s="564"/>
      <c r="M2133" s="563"/>
      <c r="N2133" s="568"/>
      <c r="O2133" s="570"/>
      <c r="P2133" s="671">
        <f t="shared" si="335"/>
        <v>0</v>
      </c>
      <c r="Q2133" s="63">
        <f t="shared" si="336"/>
        <v>0</v>
      </c>
      <c r="R2133" s="62">
        <f t="shared" si="337"/>
        <v>0</v>
      </c>
      <c r="S2133" s="66">
        <f t="shared" si="338"/>
        <v>0</v>
      </c>
      <c r="T2133" s="7">
        <f>($I2133='Team Results'!$L$4)+0</f>
        <v>0</v>
      </c>
      <c r="U2133" s="7">
        <f t="shared" si="339"/>
        <v>0</v>
      </c>
      <c r="V2133" s="7">
        <f t="shared" si="340"/>
        <v>0</v>
      </c>
      <c r="W2133" s="66">
        <f t="shared" si="341"/>
        <v>0</v>
      </c>
    </row>
    <row r="2134" spans="1:52" ht="15">
      <c r="A2134" s="5" t="str">
        <f t="shared" si="333"/>
        <v/>
      </c>
      <c r="B2134" s="5" t="str">
        <f t="shared" si="334"/>
        <v/>
      </c>
      <c r="C2134" s="5">
        <v>52</v>
      </c>
      <c r="D2134" s="764"/>
      <c r="F2134" s="529"/>
      <c r="G2134" s="539">
        <f>IF('Form - Part 1'!$D$63="Yes",1,0)</f>
        <v>0</v>
      </c>
      <c r="H2134" s="527">
        <v>38</v>
      </c>
      <c r="I2134" s="561"/>
      <c r="J2134" s="562"/>
      <c r="K2134" s="567"/>
      <c r="L2134" s="564"/>
      <c r="M2134" s="563"/>
      <c r="N2134" s="568"/>
      <c r="O2134" s="570"/>
      <c r="P2134" s="671">
        <f t="shared" si="335"/>
        <v>0</v>
      </c>
      <c r="Q2134" s="63">
        <f t="shared" si="336"/>
        <v>0</v>
      </c>
      <c r="R2134" s="62">
        <f t="shared" si="337"/>
        <v>0</v>
      </c>
      <c r="S2134" s="66">
        <f t="shared" si="338"/>
        <v>0</v>
      </c>
      <c r="T2134" s="7">
        <f>($I2134='Team Results'!$L$4)+0</f>
        <v>0</v>
      </c>
      <c r="U2134" s="7">
        <f t="shared" si="339"/>
        <v>0</v>
      </c>
      <c r="V2134" s="7">
        <f t="shared" si="340"/>
        <v>0</v>
      </c>
      <c r="W2134" s="66">
        <f t="shared" si="341"/>
        <v>0</v>
      </c>
    </row>
    <row r="2135" spans="1:52" ht="15">
      <c r="A2135" s="5" t="str">
        <f t="shared" si="333"/>
        <v/>
      </c>
      <c r="B2135" s="5" t="str">
        <f t="shared" si="334"/>
        <v/>
      </c>
      <c r="C2135" s="5">
        <v>52</v>
      </c>
      <c r="D2135" s="764"/>
      <c r="F2135" s="529"/>
      <c r="G2135" s="539">
        <f>IF('Form - Part 1'!$D$63="Yes",1,0)</f>
        <v>0</v>
      </c>
      <c r="H2135" s="527">
        <v>39</v>
      </c>
      <c r="I2135" s="561"/>
      <c r="J2135" s="562"/>
      <c r="K2135" s="563"/>
      <c r="L2135" s="564"/>
      <c r="M2135" s="563"/>
      <c r="N2135" s="565"/>
      <c r="O2135" s="570"/>
      <c r="P2135" s="671">
        <f t="shared" si="335"/>
        <v>0</v>
      </c>
      <c r="Q2135" s="63">
        <f t="shared" si="336"/>
        <v>0</v>
      </c>
      <c r="R2135" s="62">
        <f t="shared" si="337"/>
        <v>0</v>
      </c>
      <c r="S2135" s="66">
        <f t="shared" si="338"/>
        <v>0</v>
      </c>
      <c r="T2135" s="7">
        <f>($I2135='Team Results'!$L$4)+0</f>
        <v>0</v>
      </c>
      <c r="U2135" s="7">
        <f t="shared" si="339"/>
        <v>0</v>
      </c>
      <c r="V2135" s="7">
        <f t="shared" si="340"/>
        <v>0</v>
      </c>
      <c r="W2135" s="66">
        <f t="shared" si="341"/>
        <v>0</v>
      </c>
    </row>
    <row r="2136" spans="1:52" s="5" customFormat="1" ht="15">
      <c r="A2136" s="5" t="str">
        <f t="shared" si="333"/>
        <v/>
      </c>
      <c r="B2136" s="5" t="str">
        <f t="shared" si="334"/>
        <v/>
      </c>
      <c r="C2136" s="5">
        <v>52</v>
      </c>
      <c r="D2136" s="765"/>
      <c r="E2136" s="536"/>
      <c r="F2136" s="529"/>
      <c r="G2136" s="539">
        <f>IF('Form - Part 1'!$D$63="Yes",1,0)</f>
        <v>0</v>
      </c>
      <c r="H2136" s="537">
        <v>40</v>
      </c>
      <c r="I2136" s="579"/>
      <c r="J2136" s="580"/>
      <c r="K2136" s="583"/>
      <c r="L2136" s="582"/>
      <c r="M2136" s="583"/>
      <c r="N2136" s="584"/>
      <c r="O2136" s="585"/>
      <c r="P2136" s="671">
        <f t="shared" si="335"/>
        <v>0</v>
      </c>
      <c r="Q2136" s="63">
        <f t="shared" si="336"/>
        <v>0</v>
      </c>
      <c r="R2136" s="62">
        <f t="shared" si="337"/>
        <v>0</v>
      </c>
      <c r="S2136" s="66">
        <f t="shared" si="338"/>
        <v>0</v>
      </c>
      <c r="T2136" s="7">
        <f>($I2136='Team Results'!$L$4)+0</f>
        <v>0</v>
      </c>
      <c r="U2136" s="7">
        <f t="shared" si="339"/>
        <v>0</v>
      </c>
      <c r="V2136" s="7">
        <f t="shared" si="340"/>
        <v>0</v>
      </c>
      <c r="W2136" s="66">
        <f t="shared" si="341"/>
        <v>0</v>
      </c>
      <c r="X2136" s="62"/>
      <c r="Y2136" s="62"/>
      <c r="Z2136" s="62"/>
      <c r="AA2136" s="62"/>
      <c r="AB2136" s="62"/>
      <c r="AC2136" s="62"/>
      <c r="AD2136" s="62"/>
      <c r="AE2136" s="62"/>
      <c r="AF2136" s="62"/>
      <c r="AG2136" s="62"/>
      <c r="AH2136" s="62"/>
      <c r="AI2136" s="62"/>
      <c r="AJ2136" s="62"/>
      <c r="AK2136" s="62"/>
      <c r="AL2136" s="62"/>
      <c r="AM2136" s="62"/>
      <c r="AN2136" s="62"/>
      <c r="AO2136" s="62"/>
      <c r="AP2136" s="62"/>
      <c r="AQ2136" s="62"/>
      <c r="AR2136" s="62"/>
      <c r="AS2136" s="62"/>
      <c r="AT2136" s="62"/>
      <c r="AU2136" s="62"/>
      <c r="AV2136" s="62"/>
      <c r="AW2136" s="62"/>
      <c r="AX2136" s="62"/>
      <c r="AY2136" s="62"/>
      <c r="AZ2136" s="62"/>
    </row>
    <row r="2137" spans="1:52" s="241" customFormat="1">
      <c r="D2137" s="298"/>
      <c r="E2137" s="299"/>
      <c r="F2137" s="300"/>
      <c r="G2137" s="300"/>
      <c r="I2137" s="242"/>
      <c r="J2137" s="242"/>
      <c r="K2137" s="242"/>
      <c r="L2137" s="242"/>
      <c r="M2137" s="242"/>
      <c r="N2137" s="242"/>
      <c r="O2137" s="243"/>
      <c r="P2137" s="671">
        <f t="shared" si="335"/>
        <v>0</v>
      </c>
      <c r="Q2137" s="63">
        <f t="shared" si="336"/>
        <v>0</v>
      </c>
      <c r="R2137" s="62">
        <f t="shared" si="337"/>
        <v>0</v>
      </c>
      <c r="S2137" s="66">
        <f t="shared" si="338"/>
        <v>0</v>
      </c>
      <c r="T2137" s="7">
        <f>($I2137='Team Results'!$L$4)+0</f>
        <v>0</v>
      </c>
      <c r="U2137" s="7">
        <f t="shared" si="339"/>
        <v>0</v>
      </c>
      <c r="V2137" s="7">
        <f t="shared" si="340"/>
        <v>0</v>
      </c>
      <c r="W2137" s="66">
        <f t="shared" si="341"/>
        <v>0</v>
      </c>
    </row>
    <row r="2138" spans="1:52" ht="15">
      <c r="A2138" s="5" t="str">
        <f>IF(ISERROR(MONTH($E$2138)),"",MONTH($E$2138))</f>
        <v/>
      </c>
      <c r="B2138" s="5" t="str">
        <f>IF(ISERROR(WEEKNUM($E$2138)),"",WEEKNUM($E$2138))</f>
        <v/>
      </c>
      <c r="C2138" s="5">
        <v>53</v>
      </c>
      <c r="D2138" s="763">
        <v>53</v>
      </c>
      <c r="E2138" s="538" t="str">
        <f>IF(ISBLANK('Form - Part 1'!B64),"",'Form - Part 1'!B64)</f>
        <v/>
      </c>
      <c r="F2138" s="539" t="str">
        <f>IF(ISBLANK('Form - Part 1'!C64),"0",'Form - Part 1'!C64)</f>
        <v>0</v>
      </c>
      <c r="G2138" s="539">
        <f>IF('Form - Part 1'!$D$64="Yes",1,0)</f>
        <v>0</v>
      </c>
      <c r="H2138" s="527">
        <v>1</v>
      </c>
      <c r="I2138" s="561"/>
      <c r="J2138" s="562"/>
      <c r="K2138" s="563"/>
      <c r="L2138" s="564"/>
      <c r="M2138" s="563"/>
      <c r="N2138" s="565"/>
      <c r="O2138" s="570"/>
      <c r="P2138" s="671">
        <f t="shared" si="335"/>
        <v>0</v>
      </c>
      <c r="Q2138" s="63">
        <f t="shared" si="336"/>
        <v>0</v>
      </c>
      <c r="R2138" s="62">
        <f t="shared" si="337"/>
        <v>0</v>
      </c>
      <c r="S2138" s="66">
        <f t="shared" si="338"/>
        <v>0</v>
      </c>
      <c r="T2138" s="7">
        <f>($I2138='Team Results'!$L$4)+0</f>
        <v>0</v>
      </c>
      <c r="U2138" s="7">
        <f t="shared" si="339"/>
        <v>0</v>
      </c>
      <c r="V2138" s="7">
        <f t="shared" si="340"/>
        <v>0</v>
      </c>
      <c r="W2138" s="66">
        <f t="shared" si="341"/>
        <v>0</v>
      </c>
    </row>
    <row r="2139" spans="1:52" ht="15">
      <c r="A2139" s="5" t="str">
        <f t="shared" ref="A2139:A2177" si="342">IF(ISERROR(MONTH($E$2138)),"",MONTH($E$2138))</f>
        <v/>
      </c>
      <c r="B2139" s="5" t="str">
        <f t="shared" ref="B2139:B2177" si="343">IF(ISERROR(WEEKNUM($E$2138)),"",WEEKNUM($E$2138))</f>
        <v/>
      </c>
      <c r="C2139" s="5">
        <v>53</v>
      </c>
      <c r="D2139" s="764"/>
      <c r="F2139" s="529"/>
      <c r="G2139" s="539">
        <f>IF('Form - Part 1'!$D$64="Yes",1,0)</f>
        <v>0</v>
      </c>
      <c r="H2139" s="527">
        <v>2</v>
      </c>
      <c r="I2139" s="561"/>
      <c r="J2139" s="562"/>
      <c r="K2139" s="567"/>
      <c r="L2139" s="564"/>
      <c r="M2139" s="563"/>
      <c r="N2139" s="568"/>
      <c r="O2139" s="570"/>
      <c r="P2139" s="671">
        <f t="shared" si="335"/>
        <v>0</v>
      </c>
      <c r="Q2139" s="63">
        <f t="shared" si="336"/>
        <v>0</v>
      </c>
      <c r="R2139" s="62">
        <f t="shared" si="337"/>
        <v>0</v>
      </c>
      <c r="S2139" s="66">
        <f t="shared" si="338"/>
        <v>0</v>
      </c>
      <c r="T2139" s="7">
        <f>($I2139='Team Results'!$L$4)+0</f>
        <v>0</v>
      </c>
      <c r="U2139" s="7">
        <f t="shared" si="339"/>
        <v>0</v>
      </c>
      <c r="V2139" s="7">
        <f t="shared" si="340"/>
        <v>0</v>
      </c>
      <c r="W2139" s="66">
        <f t="shared" si="341"/>
        <v>0</v>
      </c>
    </row>
    <row r="2140" spans="1:52" ht="15">
      <c r="A2140" s="5" t="str">
        <f t="shared" si="342"/>
        <v/>
      </c>
      <c r="B2140" s="5" t="str">
        <f t="shared" si="343"/>
        <v/>
      </c>
      <c r="C2140" s="5">
        <v>53</v>
      </c>
      <c r="D2140" s="764"/>
      <c r="F2140" s="529"/>
      <c r="G2140" s="539">
        <f>IF('Form - Part 1'!$D$64="Yes",1,0)</f>
        <v>0</v>
      </c>
      <c r="H2140" s="527">
        <v>3</v>
      </c>
      <c r="I2140" s="561"/>
      <c r="J2140" s="562"/>
      <c r="K2140" s="567"/>
      <c r="L2140" s="564"/>
      <c r="M2140" s="563"/>
      <c r="N2140" s="568"/>
      <c r="O2140" s="570"/>
      <c r="P2140" s="671">
        <f t="shared" si="335"/>
        <v>0</v>
      </c>
      <c r="Q2140" s="63">
        <f t="shared" si="336"/>
        <v>0</v>
      </c>
      <c r="R2140" s="62">
        <f t="shared" si="337"/>
        <v>0</v>
      </c>
      <c r="S2140" s="66">
        <f t="shared" si="338"/>
        <v>0</v>
      </c>
      <c r="T2140" s="7">
        <f>($I2140='Team Results'!$L$4)+0</f>
        <v>0</v>
      </c>
      <c r="U2140" s="7">
        <f t="shared" si="339"/>
        <v>0</v>
      </c>
      <c r="V2140" s="7">
        <f t="shared" si="340"/>
        <v>0</v>
      </c>
      <c r="W2140" s="66">
        <f t="shared" si="341"/>
        <v>0</v>
      </c>
    </row>
    <row r="2141" spans="1:52" ht="15">
      <c r="A2141" s="5" t="str">
        <f t="shared" si="342"/>
        <v/>
      </c>
      <c r="B2141" s="5" t="str">
        <f t="shared" si="343"/>
        <v/>
      </c>
      <c r="C2141" s="5">
        <v>53</v>
      </c>
      <c r="D2141" s="764"/>
      <c r="F2141" s="529"/>
      <c r="G2141" s="539">
        <f>IF('Form - Part 1'!$D$64="Yes",1,0)</f>
        <v>0</v>
      </c>
      <c r="H2141" s="527">
        <v>4</v>
      </c>
      <c r="I2141" s="561"/>
      <c r="J2141" s="562"/>
      <c r="K2141" s="563"/>
      <c r="L2141" s="564"/>
      <c r="M2141" s="563"/>
      <c r="N2141" s="565"/>
      <c r="O2141" s="570"/>
      <c r="P2141" s="671">
        <f t="shared" si="335"/>
        <v>0</v>
      </c>
      <c r="Q2141" s="63">
        <f t="shared" si="336"/>
        <v>0</v>
      </c>
      <c r="R2141" s="62">
        <f t="shared" si="337"/>
        <v>0</v>
      </c>
      <c r="S2141" s="66">
        <f t="shared" si="338"/>
        <v>0</v>
      </c>
      <c r="T2141" s="7">
        <f>($I2141='Team Results'!$L$4)+0</f>
        <v>0</v>
      </c>
      <c r="U2141" s="7">
        <f t="shared" si="339"/>
        <v>0</v>
      </c>
      <c r="V2141" s="7">
        <f t="shared" si="340"/>
        <v>0</v>
      </c>
      <c r="W2141" s="66">
        <f t="shared" si="341"/>
        <v>0</v>
      </c>
    </row>
    <row r="2142" spans="1:52" ht="15">
      <c r="A2142" s="5" t="str">
        <f t="shared" si="342"/>
        <v/>
      </c>
      <c r="B2142" s="5" t="str">
        <f t="shared" si="343"/>
        <v/>
      </c>
      <c r="C2142" s="5">
        <v>53</v>
      </c>
      <c r="D2142" s="764"/>
      <c r="F2142" s="529"/>
      <c r="G2142" s="539">
        <f>IF('Form - Part 1'!$D$64="Yes",1,0)</f>
        <v>0</v>
      </c>
      <c r="H2142" s="527">
        <v>5</v>
      </c>
      <c r="I2142" s="561"/>
      <c r="J2142" s="562"/>
      <c r="K2142" s="563"/>
      <c r="L2142" s="564"/>
      <c r="M2142" s="563"/>
      <c r="N2142" s="565"/>
      <c r="O2142" s="570"/>
      <c r="P2142" s="671">
        <f t="shared" si="335"/>
        <v>0</v>
      </c>
      <c r="Q2142" s="63">
        <f t="shared" si="336"/>
        <v>0</v>
      </c>
      <c r="R2142" s="62">
        <f t="shared" si="337"/>
        <v>0</v>
      </c>
      <c r="S2142" s="66">
        <f t="shared" si="338"/>
        <v>0</v>
      </c>
      <c r="T2142" s="7">
        <f>($I2142='Team Results'!$L$4)+0</f>
        <v>0</v>
      </c>
      <c r="U2142" s="7">
        <f t="shared" si="339"/>
        <v>0</v>
      </c>
      <c r="V2142" s="7">
        <f t="shared" si="340"/>
        <v>0</v>
      </c>
      <c r="W2142" s="66">
        <f t="shared" si="341"/>
        <v>0</v>
      </c>
    </row>
    <row r="2143" spans="1:52" ht="15">
      <c r="A2143" s="5" t="str">
        <f t="shared" si="342"/>
        <v/>
      </c>
      <c r="B2143" s="5" t="str">
        <f t="shared" si="343"/>
        <v/>
      </c>
      <c r="C2143" s="5">
        <v>53</v>
      </c>
      <c r="D2143" s="764"/>
      <c r="F2143" s="529"/>
      <c r="G2143" s="539">
        <f>IF('Form - Part 1'!$D$64="Yes",1,0)</f>
        <v>0</v>
      </c>
      <c r="H2143" s="527">
        <v>6</v>
      </c>
      <c r="I2143" s="561"/>
      <c r="J2143" s="562"/>
      <c r="K2143" s="563"/>
      <c r="L2143" s="564"/>
      <c r="M2143" s="563"/>
      <c r="N2143" s="565"/>
      <c r="O2143" s="570"/>
      <c r="P2143" s="671">
        <f t="shared" si="335"/>
        <v>0</v>
      </c>
      <c r="Q2143" s="63">
        <f t="shared" si="336"/>
        <v>0</v>
      </c>
      <c r="R2143" s="62">
        <f t="shared" si="337"/>
        <v>0</v>
      </c>
      <c r="S2143" s="66">
        <f t="shared" si="338"/>
        <v>0</v>
      </c>
      <c r="T2143" s="7">
        <f>($I2143='Team Results'!$L$4)+0</f>
        <v>0</v>
      </c>
      <c r="U2143" s="7">
        <f t="shared" si="339"/>
        <v>0</v>
      </c>
      <c r="V2143" s="7">
        <f t="shared" si="340"/>
        <v>0</v>
      </c>
      <c r="W2143" s="66">
        <f t="shared" si="341"/>
        <v>0</v>
      </c>
    </row>
    <row r="2144" spans="1:52" ht="15">
      <c r="A2144" s="5" t="str">
        <f t="shared" si="342"/>
        <v/>
      </c>
      <c r="B2144" s="5" t="str">
        <f t="shared" si="343"/>
        <v/>
      </c>
      <c r="C2144" s="5">
        <v>53</v>
      </c>
      <c r="D2144" s="764"/>
      <c r="F2144" s="529"/>
      <c r="G2144" s="539">
        <f>IF('Form - Part 1'!$D$64="Yes",1,0)</f>
        <v>0</v>
      </c>
      <c r="H2144" s="527">
        <v>7</v>
      </c>
      <c r="I2144" s="561"/>
      <c r="J2144" s="562"/>
      <c r="K2144" s="567"/>
      <c r="L2144" s="564"/>
      <c r="M2144" s="563"/>
      <c r="N2144" s="568"/>
      <c r="O2144" s="570"/>
      <c r="P2144" s="671">
        <f t="shared" si="335"/>
        <v>0</v>
      </c>
      <c r="Q2144" s="63">
        <f t="shared" si="336"/>
        <v>0</v>
      </c>
      <c r="R2144" s="62">
        <f t="shared" si="337"/>
        <v>0</v>
      </c>
      <c r="S2144" s="66">
        <f t="shared" si="338"/>
        <v>0</v>
      </c>
      <c r="T2144" s="7">
        <f>($I2144='Team Results'!$L$4)+0</f>
        <v>0</v>
      </c>
      <c r="U2144" s="7">
        <f t="shared" si="339"/>
        <v>0</v>
      </c>
      <c r="V2144" s="7">
        <f t="shared" si="340"/>
        <v>0</v>
      </c>
      <c r="W2144" s="66">
        <f t="shared" si="341"/>
        <v>0</v>
      </c>
    </row>
    <row r="2145" spans="1:23" ht="15">
      <c r="A2145" s="5" t="str">
        <f t="shared" si="342"/>
        <v/>
      </c>
      <c r="B2145" s="5" t="str">
        <f t="shared" si="343"/>
        <v/>
      </c>
      <c r="C2145" s="5">
        <v>53</v>
      </c>
      <c r="D2145" s="764"/>
      <c r="F2145" s="529"/>
      <c r="G2145" s="539">
        <f>IF('Form - Part 1'!$D$64="Yes",1,0)</f>
        <v>0</v>
      </c>
      <c r="H2145" s="527">
        <v>8</v>
      </c>
      <c r="I2145" s="561"/>
      <c r="J2145" s="562"/>
      <c r="K2145" s="567"/>
      <c r="L2145" s="564"/>
      <c r="M2145" s="563"/>
      <c r="N2145" s="568"/>
      <c r="O2145" s="570"/>
      <c r="P2145" s="671">
        <f t="shared" si="335"/>
        <v>0</v>
      </c>
      <c r="Q2145" s="63">
        <f t="shared" si="336"/>
        <v>0</v>
      </c>
      <c r="R2145" s="62">
        <f t="shared" si="337"/>
        <v>0</v>
      </c>
      <c r="S2145" s="66">
        <f t="shared" si="338"/>
        <v>0</v>
      </c>
      <c r="T2145" s="7">
        <f>($I2145='Team Results'!$L$4)+0</f>
        <v>0</v>
      </c>
      <c r="U2145" s="7">
        <f t="shared" si="339"/>
        <v>0</v>
      </c>
      <c r="V2145" s="7">
        <f t="shared" si="340"/>
        <v>0</v>
      </c>
      <c r="W2145" s="66">
        <f t="shared" si="341"/>
        <v>0</v>
      </c>
    </row>
    <row r="2146" spans="1:23" ht="15">
      <c r="A2146" s="5" t="str">
        <f t="shared" si="342"/>
        <v/>
      </c>
      <c r="B2146" s="5" t="str">
        <f t="shared" si="343"/>
        <v/>
      </c>
      <c r="C2146" s="5">
        <v>53</v>
      </c>
      <c r="D2146" s="764"/>
      <c r="F2146" s="529"/>
      <c r="G2146" s="539">
        <f>IF('Form - Part 1'!$D$64="Yes",1,0)</f>
        <v>0</v>
      </c>
      <c r="H2146" s="527">
        <v>9</v>
      </c>
      <c r="I2146" s="561"/>
      <c r="J2146" s="562"/>
      <c r="K2146" s="563"/>
      <c r="L2146" s="564"/>
      <c r="M2146" s="563"/>
      <c r="N2146" s="565"/>
      <c r="O2146" s="570"/>
      <c r="P2146" s="671">
        <f t="shared" si="335"/>
        <v>0</v>
      </c>
      <c r="Q2146" s="63">
        <f t="shared" si="336"/>
        <v>0</v>
      </c>
      <c r="R2146" s="62">
        <f t="shared" si="337"/>
        <v>0</v>
      </c>
      <c r="S2146" s="66">
        <f t="shared" si="338"/>
        <v>0</v>
      </c>
      <c r="T2146" s="7">
        <f>($I2146='Team Results'!$L$4)+0</f>
        <v>0</v>
      </c>
      <c r="U2146" s="7">
        <f t="shared" si="339"/>
        <v>0</v>
      </c>
      <c r="V2146" s="7">
        <f t="shared" si="340"/>
        <v>0</v>
      </c>
      <c r="W2146" s="66">
        <f t="shared" si="341"/>
        <v>0</v>
      </c>
    </row>
    <row r="2147" spans="1:23" ht="15">
      <c r="A2147" s="5" t="str">
        <f t="shared" si="342"/>
        <v/>
      </c>
      <c r="B2147" s="5" t="str">
        <f t="shared" si="343"/>
        <v/>
      </c>
      <c r="C2147" s="5">
        <v>53</v>
      </c>
      <c r="D2147" s="764"/>
      <c r="F2147" s="529"/>
      <c r="G2147" s="539">
        <f>IF('Form - Part 1'!$D$64="Yes",1,0)</f>
        <v>0</v>
      </c>
      <c r="H2147" s="527">
        <v>10</v>
      </c>
      <c r="I2147" s="561"/>
      <c r="J2147" s="562"/>
      <c r="K2147" s="567"/>
      <c r="L2147" s="564"/>
      <c r="M2147" s="563"/>
      <c r="N2147" s="568"/>
      <c r="O2147" s="570"/>
      <c r="P2147" s="671">
        <f t="shared" si="335"/>
        <v>0</v>
      </c>
      <c r="Q2147" s="63">
        <f t="shared" si="336"/>
        <v>0</v>
      </c>
      <c r="R2147" s="62">
        <f t="shared" si="337"/>
        <v>0</v>
      </c>
      <c r="S2147" s="66">
        <f t="shared" si="338"/>
        <v>0</v>
      </c>
      <c r="T2147" s="7">
        <f>($I2147='Team Results'!$L$4)+0</f>
        <v>0</v>
      </c>
      <c r="U2147" s="7">
        <f t="shared" si="339"/>
        <v>0</v>
      </c>
      <c r="V2147" s="7">
        <f t="shared" si="340"/>
        <v>0</v>
      </c>
      <c r="W2147" s="66">
        <f t="shared" si="341"/>
        <v>0</v>
      </c>
    </row>
    <row r="2148" spans="1:23" ht="15">
      <c r="A2148" s="5" t="str">
        <f t="shared" si="342"/>
        <v/>
      </c>
      <c r="B2148" s="5" t="str">
        <f t="shared" si="343"/>
        <v/>
      </c>
      <c r="C2148" s="5">
        <v>53</v>
      </c>
      <c r="D2148" s="764"/>
      <c r="F2148" s="529"/>
      <c r="G2148" s="539">
        <f>IF('Form - Part 1'!$D$64="Yes",1,0)</f>
        <v>0</v>
      </c>
      <c r="H2148" s="527">
        <v>11</v>
      </c>
      <c r="I2148" s="561"/>
      <c r="J2148" s="562"/>
      <c r="K2148" s="563"/>
      <c r="L2148" s="564"/>
      <c r="M2148" s="563"/>
      <c r="N2148" s="565"/>
      <c r="O2148" s="570"/>
      <c r="P2148" s="671">
        <f t="shared" si="335"/>
        <v>0</v>
      </c>
      <c r="Q2148" s="63">
        <f t="shared" si="336"/>
        <v>0</v>
      </c>
      <c r="R2148" s="62">
        <f t="shared" si="337"/>
        <v>0</v>
      </c>
      <c r="S2148" s="66">
        <f t="shared" si="338"/>
        <v>0</v>
      </c>
      <c r="T2148" s="7">
        <f>($I2148='Team Results'!$L$4)+0</f>
        <v>0</v>
      </c>
      <c r="U2148" s="7">
        <f t="shared" si="339"/>
        <v>0</v>
      </c>
      <c r="V2148" s="7">
        <f t="shared" si="340"/>
        <v>0</v>
      </c>
      <c r="W2148" s="66">
        <f t="shared" si="341"/>
        <v>0</v>
      </c>
    </row>
    <row r="2149" spans="1:23" ht="15">
      <c r="A2149" s="5" t="str">
        <f t="shared" si="342"/>
        <v/>
      </c>
      <c r="B2149" s="5" t="str">
        <f t="shared" si="343"/>
        <v/>
      </c>
      <c r="C2149" s="5">
        <v>53</v>
      </c>
      <c r="D2149" s="764"/>
      <c r="F2149" s="529"/>
      <c r="G2149" s="539">
        <f>IF('Form - Part 1'!$D$64="Yes",1,0)</f>
        <v>0</v>
      </c>
      <c r="H2149" s="527">
        <v>12</v>
      </c>
      <c r="I2149" s="561"/>
      <c r="J2149" s="562"/>
      <c r="K2149" s="567"/>
      <c r="L2149" s="564"/>
      <c r="M2149" s="563"/>
      <c r="N2149" s="568"/>
      <c r="O2149" s="570"/>
      <c r="P2149" s="671">
        <f t="shared" si="335"/>
        <v>0</v>
      </c>
      <c r="Q2149" s="63">
        <f t="shared" si="336"/>
        <v>0</v>
      </c>
      <c r="R2149" s="62">
        <f t="shared" si="337"/>
        <v>0</v>
      </c>
      <c r="S2149" s="66">
        <f t="shared" si="338"/>
        <v>0</v>
      </c>
      <c r="T2149" s="7">
        <f>($I2149='Team Results'!$L$4)+0</f>
        <v>0</v>
      </c>
      <c r="U2149" s="7">
        <f t="shared" si="339"/>
        <v>0</v>
      </c>
      <c r="V2149" s="7">
        <f t="shared" si="340"/>
        <v>0</v>
      </c>
      <c r="W2149" s="66">
        <f t="shared" si="341"/>
        <v>0</v>
      </c>
    </row>
    <row r="2150" spans="1:23" ht="15">
      <c r="A2150" s="5" t="str">
        <f t="shared" si="342"/>
        <v/>
      </c>
      <c r="B2150" s="5" t="str">
        <f t="shared" si="343"/>
        <v/>
      </c>
      <c r="C2150" s="5">
        <v>53</v>
      </c>
      <c r="D2150" s="764"/>
      <c r="F2150" s="529"/>
      <c r="G2150" s="539">
        <f>IF('Form - Part 1'!$D$64="Yes",1,0)</f>
        <v>0</v>
      </c>
      <c r="H2150" s="527">
        <v>13</v>
      </c>
      <c r="I2150" s="561"/>
      <c r="J2150" s="562"/>
      <c r="K2150" s="567"/>
      <c r="L2150" s="564"/>
      <c r="M2150" s="563"/>
      <c r="N2150" s="568"/>
      <c r="O2150" s="570"/>
      <c r="P2150" s="671">
        <f t="shared" si="335"/>
        <v>0</v>
      </c>
      <c r="Q2150" s="63">
        <f t="shared" si="336"/>
        <v>0</v>
      </c>
      <c r="R2150" s="62">
        <f t="shared" si="337"/>
        <v>0</v>
      </c>
      <c r="S2150" s="66">
        <f t="shared" si="338"/>
        <v>0</v>
      </c>
      <c r="T2150" s="7">
        <f>($I2150='Team Results'!$L$4)+0</f>
        <v>0</v>
      </c>
      <c r="U2150" s="7">
        <f t="shared" si="339"/>
        <v>0</v>
      </c>
      <c r="V2150" s="7">
        <f t="shared" si="340"/>
        <v>0</v>
      </c>
      <c r="W2150" s="66">
        <f t="shared" si="341"/>
        <v>0</v>
      </c>
    </row>
    <row r="2151" spans="1:23" ht="15">
      <c r="A2151" s="5" t="str">
        <f t="shared" si="342"/>
        <v/>
      </c>
      <c r="B2151" s="5" t="str">
        <f t="shared" si="343"/>
        <v/>
      </c>
      <c r="C2151" s="5">
        <v>53</v>
      </c>
      <c r="D2151" s="764"/>
      <c r="F2151" s="529"/>
      <c r="G2151" s="539">
        <f>IF('Form - Part 1'!$D$64="Yes",1,0)</f>
        <v>0</v>
      </c>
      <c r="H2151" s="527">
        <v>14</v>
      </c>
      <c r="I2151" s="561"/>
      <c r="J2151" s="562"/>
      <c r="K2151" s="563"/>
      <c r="L2151" s="564"/>
      <c r="M2151" s="563"/>
      <c r="N2151" s="565"/>
      <c r="O2151" s="570"/>
      <c r="P2151" s="671">
        <f t="shared" si="335"/>
        <v>0</v>
      </c>
      <c r="Q2151" s="63">
        <f t="shared" si="336"/>
        <v>0</v>
      </c>
      <c r="R2151" s="62">
        <f t="shared" si="337"/>
        <v>0</v>
      </c>
      <c r="S2151" s="66">
        <f t="shared" si="338"/>
        <v>0</v>
      </c>
      <c r="T2151" s="7">
        <f>($I2151='Team Results'!$L$4)+0</f>
        <v>0</v>
      </c>
      <c r="U2151" s="7">
        <f t="shared" si="339"/>
        <v>0</v>
      </c>
      <c r="V2151" s="7">
        <f t="shared" si="340"/>
        <v>0</v>
      </c>
      <c r="W2151" s="66">
        <f t="shared" si="341"/>
        <v>0</v>
      </c>
    </row>
    <row r="2152" spans="1:23" ht="15">
      <c r="A2152" s="5" t="str">
        <f t="shared" si="342"/>
        <v/>
      </c>
      <c r="B2152" s="5" t="str">
        <f t="shared" si="343"/>
        <v/>
      </c>
      <c r="C2152" s="5">
        <v>53</v>
      </c>
      <c r="D2152" s="764"/>
      <c r="F2152" s="529"/>
      <c r="G2152" s="539">
        <f>IF('Form - Part 1'!$D$64="Yes",1,0)</f>
        <v>0</v>
      </c>
      <c r="H2152" s="527">
        <v>15</v>
      </c>
      <c r="I2152" s="561"/>
      <c r="J2152" s="562"/>
      <c r="K2152" s="563"/>
      <c r="L2152" s="564"/>
      <c r="M2152" s="563"/>
      <c r="N2152" s="565"/>
      <c r="O2152" s="570"/>
      <c r="P2152" s="671">
        <f t="shared" si="335"/>
        <v>0</v>
      </c>
      <c r="Q2152" s="63">
        <f t="shared" si="336"/>
        <v>0</v>
      </c>
      <c r="R2152" s="62">
        <f t="shared" si="337"/>
        <v>0</v>
      </c>
      <c r="S2152" s="66">
        <f t="shared" si="338"/>
        <v>0</v>
      </c>
      <c r="T2152" s="7">
        <f>($I2152='Team Results'!$L$4)+0</f>
        <v>0</v>
      </c>
      <c r="U2152" s="7">
        <f t="shared" si="339"/>
        <v>0</v>
      </c>
      <c r="V2152" s="7">
        <f t="shared" si="340"/>
        <v>0</v>
      </c>
      <c r="W2152" s="66">
        <f t="shared" si="341"/>
        <v>0</v>
      </c>
    </row>
    <row r="2153" spans="1:23" ht="15">
      <c r="A2153" s="5" t="str">
        <f t="shared" si="342"/>
        <v/>
      </c>
      <c r="B2153" s="5" t="str">
        <f t="shared" si="343"/>
        <v/>
      </c>
      <c r="C2153" s="5">
        <v>53</v>
      </c>
      <c r="D2153" s="764"/>
      <c r="F2153" s="529"/>
      <c r="G2153" s="539">
        <f>IF('Form - Part 1'!$D$64="Yes",1,0)</f>
        <v>0</v>
      </c>
      <c r="H2153" s="527">
        <v>16</v>
      </c>
      <c r="I2153" s="561"/>
      <c r="J2153" s="562"/>
      <c r="K2153" s="563"/>
      <c r="L2153" s="564"/>
      <c r="M2153" s="563"/>
      <c r="N2153" s="565"/>
      <c r="O2153" s="570"/>
      <c r="P2153" s="671">
        <f t="shared" si="335"/>
        <v>0</v>
      </c>
      <c r="Q2153" s="63">
        <f t="shared" si="336"/>
        <v>0</v>
      </c>
      <c r="R2153" s="62">
        <f t="shared" si="337"/>
        <v>0</v>
      </c>
      <c r="S2153" s="66">
        <f t="shared" si="338"/>
        <v>0</v>
      </c>
      <c r="T2153" s="7">
        <f>($I2153='Team Results'!$L$4)+0</f>
        <v>0</v>
      </c>
      <c r="U2153" s="7">
        <f t="shared" si="339"/>
        <v>0</v>
      </c>
      <c r="V2153" s="7">
        <f t="shared" si="340"/>
        <v>0</v>
      </c>
      <c r="W2153" s="66">
        <f t="shared" si="341"/>
        <v>0</v>
      </c>
    </row>
    <row r="2154" spans="1:23" ht="15">
      <c r="A2154" s="5" t="str">
        <f t="shared" si="342"/>
        <v/>
      </c>
      <c r="B2154" s="5" t="str">
        <f t="shared" si="343"/>
        <v/>
      </c>
      <c r="C2154" s="5">
        <v>53</v>
      </c>
      <c r="D2154" s="764"/>
      <c r="F2154" s="529"/>
      <c r="G2154" s="539">
        <f>IF('Form - Part 1'!$D$64="Yes",1,0)</f>
        <v>0</v>
      </c>
      <c r="H2154" s="527">
        <v>17</v>
      </c>
      <c r="I2154" s="561"/>
      <c r="J2154" s="562"/>
      <c r="K2154" s="567"/>
      <c r="L2154" s="564"/>
      <c r="M2154" s="563"/>
      <c r="N2154" s="568"/>
      <c r="O2154" s="570"/>
      <c r="P2154" s="671">
        <f t="shared" si="335"/>
        <v>0</v>
      </c>
      <c r="Q2154" s="63">
        <f t="shared" si="336"/>
        <v>0</v>
      </c>
      <c r="R2154" s="62">
        <f t="shared" si="337"/>
        <v>0</v>
      </c>
      <c r="S2154" s="66">
        <f t="shared" si="338"/>
        <v>0</v>
      </c>
      <c r="T2154" s="7">
        <f>($I2154='Team Results'!$L$4)+0</f>
        <v>0</v>
      </c>
      <c r="U2154" s="7">
        <f t="shared" si="339"/>
        <v>0</v>
      </c>
      <c r="V2154" s="7">
        <f t="shared" si="340"/>
        <v>0</v>
      </c>
      <c r="W2154" s="66">
        <f t="shared" si="341"/>
        <v>0</v>
      </c>
    </row>
    <row r="2155" spans="1:23" ht="15">
      <c r="A2155" s="5" t="str">
        <f t="shared" si="342"/>
        <v/>
      </c>
      <c r="B2155" s="5" t="str">
        <f t="shared" si="343"/>
        <v/>
      </c>
      <c r="C2155" s="5">
        <v>53</v>
      </c>
      <c r="D2155" s="764"/>
      <c r="F2155" s="529"/>
      <c r="G2155" s="539">
        <f>IF('Form - Part 1'!$D$64="Yes",1,0)</f>
        <v>0</v>
      </c>
      <c r="H2155" s="527">
        <v>18</v>
      </c>
      <c r="I2155" s="561"/>
      <c r="J2155" s="562"/>
      <c r="K2155" s="567"/>
      <c r="L2155" s="564"/>
      <c r="M2155" s="563"/>
      <c r="N2155" s="568"/>
      <c r="O2155" s="570"/>
      <c r="P2155" s="671">
        <f t="shared" si="335"/>
        <v>0</v>
      </c>
      <c r="Q2155" s="63">
        <f t="shared" si="336"/>
        <v>0</v>
      </c>
      <c r="R2155" s="62">
        <f t="shared" si="337"/>
        <v>0</v>
      </c>
      <c r="S2155" s="66">
        <f t="shared" si="338"/>
        <v>0</v>
      </c>
      <c r="T2155" s="7">
        <f>($I2155='Team Results'!$L$4)+0</f>
        <v>0</v>
      </c>
      <c r="U2155" s="7">
        <f t="shared" si="339"/>
        <v>0</v>
      </c>
      <c r="V2155" s="7">
        <f t="shared" si="340"/>
        <v>0</v>
      </c>
      <c r="W2155" s="66">
        <f t="shared" si="341"/>
        <v>0</v>
      </c>
    </row>
    <row r="2156" spans="1:23" ht="15">
      <c r="A2156" s="5" t="str">
        <f t="shared" si="342"/>
        <v/>
      </c>
      <c r="B2156" s="5" t="str">
        <f t="shared" si="343"/>
        <v/>
      </c>
      <c r="C2156" s="5">
        <v>53</v>
      </c>
      <c r="D2156" s="764"/>
      <c r="F2156" s="529"/>
      <c r="G2156" s="539">
        <f>IF('Form - Part 1'!$D$64="Yes",1,0)</f>
        <v>0</v>
      </c>
      <c r="H2156" s="527">
        <v>19</v>
      </c>
      <c r="I2156" s="561"/>
      <c r="J2156" s="562"/>
      <c r="K2156" s="567"/>
      <c r="L2156" s="564"/>
      <c r="M2156" s="563"/>
      <c r="N2156" s="568"/>
      <c r="O2156" s="570"/>
      <c r="P2156" s="671">
        <f t="shared" si="335"/>
        <v>0</v>
      </c>
      <c r="Q2156" s="63">
        <f t="shared" si="336"/>
        <v>0</v>
      </c>
      <c r="R2156" s="62">
        <f t="shared" si="337"/>
        <v>0</v>
      </c>
      <c r="S2156" s="66">
        <f t="shared" si="338"/>
        <v>0</v>
      </c>
      <c r="T2156" s="7">
        <f>($I2156='Team Results'!$L$4)+0</f>
        <v>0</v>
      </c>
      <c r="U2156" s="7">
        <f t="shared" si="339"/>
        <v>0</v>
      </c>
      <c r="V2156" s="7">
        <f t="shared" si="340"/>
        <v>0</v>
      </c>
      <c r="W2156" s="66">
        <f t="shared" si="341"/>
        <v>0</v>
      </c>
    </row>
    <row r="2157" spans="1:23" ht="15">
      <c r="A2157" s="5" t="str">
        <f t="shared" si="342"/>
        <v/>
      </c>
      <c r="B2157" s="5" t="str">
        <f t="shared" si="343"/>
        <v/>
      </c>
      <c r="C2157" s="5">
        <v>53</v>
      </c>
      <c r="D2157" s="764"/>
      <c r="F2157" s="529"/>
      <c r="G2157" s="539">
        <f>IF('Form - Part 1'!$D$64="Yes",1,0)</f>
        <v>0</v>
      </c>
      <c r="H2157" s="527">
        <v>20</v>
      </c>
      <c r="I2157" s="561"/>
      <c r="J2157" s="562"/>
      <c r="K2157" s="567"/>
      <c r="L2157" s="564"/>
      <c r="M2157" s="563"/>
      <c r="N2157" s="568"/>
      <c r="O2157" s="570"/>
      <c r="P2157" s="671">
        <f t="shared" si="335"/>
        <v>0</v>
      </c>
      <c r="Q2157" s="63">
        <f t="shared" si="336"/>
        <v>0</v>
      </c>
      <c r="R2157" s="62">
        <f t="shared" si="337"/>
        <v>0</v>
      </c>
      <c r="S2157" s="66">
        <f t="shared" si="338"/>
        <v>0</v>
      </c>
      <c r="T2157" s="7">
        <f>($I2157='Team Results'!$L$4)+0</f>
        <v>0</v>
      </c>
      <c r="U2157" s="7">
        <f t="shared" si="339"/>
        <v>0</v>
      </c>
      <c r="V2157" s="7">
        <f t="shared" si="340"/>
        <v>0</v>
      </c>
      <c r="W2157" s="66">
        <f t="shared" si="341"/>
        <v>0</v>
      </c>
    </row>
    <row r="2158" spans="1:23" ht="15">
      <c r="A2158" s="5" t="str">
        <f t="shared" si="342"/>
        <v/>
      </c>
      <c r="B2158" s="5" t="str">
        <f t="shared" si="343"/>
        <v/>
      </c>
      <c r="C2158" s="5">
        <v>53</v>
      </c>
      <c r="D2158" s="764"/>
      <c r="F2158" s="529"/>
      <c r="G2158" s="539">
        <f>IF('Form - Part 1'!$D$64="Yes",1,0)</f>
        <v>0</v>
      </c>
      <c r="H2158" s="527">
        <v>21</v>
      </c>
      <c r="I2158" s="561"/>
      <c r="J2158" s="562"/>
      <c r="K2158" s="567"/>
      <c r="L2158" s="564"/>
      <c r="M2158" s="563"/>
      <c r="N2158" s="568"/>
      <c r="O2158" s="570"/>
      <c r="P2158" s="671">
        <f t="shared" si="335"/>
        <v>0</v>
      </c>
      <c r="Q2158" s="63">
        <f t="shared" si="336"/>
        <v>0</v>
      </c>
      <c r="R2158" s="62">
        <f t="shared" si="337"/>
        <v>0</v>
      </c>
      <c r="S2158" s="66">
        <f t="shared" si="338"/>
        <v>0</v>
      </c>
      <c r="T2158" s="7">
        <f>($I2158='Team Results'!$L$4)+0</f>
        <v>0</v>
      </c>
      <c r="U2158" s="7">
        <f t="shared" si="339"/>
        <v>0</v>
      </c>
      <c r="V2158" s="7">
        <f t="shared" si="340"/>
        <v>0</v>
      </c>
      <c r="W2158" s="66">
        <f t="shared" si="341"/>
        <v>0</v>
      </c>
    </row>
    <row r="2159" spans="1:23" ht="15">
      <c r="A2159" s="5" t="str">
        <f t="shared" si="342"/>
        <v/>
      </c>
      <c r="B2159" s="5" t="str">
        <f t="shared" si="343"/>
        <v/>
      </c>
      <c r="C2159" s="5">
        <v>53</v>
      </c>
      <c r="D2159" s="764"/>
      <c r="F2159" s="529"/>
      <c r="G2159" s="539">
        <f>IF('Form - Part 1'!$D$64="Yes",1,0)</f>
        <v>0</v>
      </c>
      <c r="H2159" s="527">
        <v>22</v>
      </c>
      <c r="I2159" s="561"/>
      <c r="J2159" s="562"/>
      <c r="K2159" s="567"/>
      <c r="L2159" s="564"/>
      <c r="M2159" s="563"/>
      <c r="N2159" s="568"/>
      <c r="O2159" s="570"/>
      <c r="P2159" s="671">
        <f t="shared" si="335"/>
        <v>0</v>
      </c>
      <c r="Q2159" s="63">
        <f t="shared" si="336"/>
        <v>0</v>
      </c>
      <c r="R2159" s="62">
        <f t="shared" si="337"/>
        <v>0</v>
      </c>
      <c r="S2159" s="66">
        <f t="shared" si="338"/>
        <v>0</v>
      </c>
      <c r="T2159" s="7">
        <f>($I2159='Team Results'!$L$4)+0</f>
        <v>0</v>
      </c>
      <c r="U2159" s="7">
        <f t="shared" si="339"/>
        <v>0</v>
      </c>
      <c r="V2159" s="7">
        <f t="shared" si="340"/>
        <v>0</v>
      </c>
      <c r="W2159" s="66">
        <f t="shared" si="341"/>
        <v>0</v>
      </c>
    </row>
    <row r="2160" spans="1:23" ht="15">
      <c r="A2160" s="5" t="str">
        <f t="shared" si="342"/>
        <v/>
      </c>
      <c r="B2160" s="5" t="str">
        <f t="shared" si="343"/>
        <v/>
      </c>
      <c r="C2160" s="5">
        <v>53</v>
      </c>
      <c r="D2160" s="764"/>
      <c r="F2160" s="529"/>
      <c r="G2160" s="539">
        <f>IF('Form - Part 1'!$D$64="Yes",1,0)</f>
        <v>0</v>
      </c>
      <c r="H2160" s="527">
        <v>23</v>
      </c>
      <c r="I2160" s="561"/>
      <c r="J2160" s="562"/>
      <c r="K2160" s="567"/>
      <c r="L2160" s="564"/>
      <c r="M2160" s="563"/>
      <c r="N2160" s="568"/>
      <c r="O2160" s="570"/>
      <c r="P2160" s="671">
        <f t="shared" si="335"/>
        <v>0</v>
      </c>
      <c r="Q2160" s="63">
        <f t="shared" si="336"/>
        <v>0</v>
      </c>
      <c r="R2160" s="62">
        <f t="shared" si="337"/>
        <v>0</v>
      </c>
      <c r="S2160" s="66">
        <f t="shared" si="338"/>
        <v>0</v>
      </c>
      <c r="T2160" s="7">
        <f>($I2160='Team Results'!$L$4)+0</f>
        <v>0</v>
      </c>
      <c r="U2160" s="7">
        <f t="shared" si="339"/>
        <v>0</v>
      </c>
      <c r="V2160" s="7">
        <f t="shared" si="340"/>
        <v>0</v>
      </c>
      <c r="W2160" s="66">
        <f t="shared" si="341"/>
        <v>0</v>
      </c>
    </row>
    <row r="2161" spans="1:23" ht="15">
      <c r="A2161" s="5" t="str">
        <f t="shared" si="342"/>
        <v/>
      </c>
      <c r="B2161" s="5" t="str">
        <f t="shared" si="343"/>
        <v/>
      </c>
      <c r="C2161" s="5">
        <v>53</v>
      </c>
      <c r="D2161" s="764"/>
      <c r="F2161" s="529"/>
      <c r="G2161" s="539">
        <f>IF('Form - Part 1'!$D$64="Yes",1,0)</f>
        <v>0</v>
      </c>
      <c r="H2161" s="527">
        <v>24</v>
      </c>
      <c r="I2161" s="561"/>
      <c r="J2161" s="562"/>
      <c r="K2161" s="567"/>
      <c r="L2161" s="564"/>
      <c r="M2161" s="563"/>
      <c r="N2161" s="568"/>
      <c r="O2161" s="570"/>
      <c r="P2161" s="671">
        <f t="shared" si="335"/>
        <v>0</v>
      </c>
      <c r="Q2161" s="63">
        <f t="shared" si="336"/>
        <v>0</v>
      </c>
      <c r="R2161" s="62">
        <f t="shared" si="337"/>
        <v>0</v>
      </c>
      <c r="S2161" s="66">
        <f t="shared" si="338"/>
        <v>0</v>
      </c>
      <c r="T2161" s="7">
        <f>($I2161='Team Results'!$L$4)+0</f>
        <v>0</v>
      </c>
      <c r="U2161" s="7">
        <f t="shared" si="339"/>
        <v>0</v>
      </c>
      <c r="V2161" s="7">
        <f t="shared" si="340"/>
        <v>0</v>
      </c>
      <c r="W2161" s="66">
        <f t="shared" si="341"/>
        <v>0</v>
      </c>
    </row>
    <row r="2162" spans="1:23" ht="15">
      <c r="A2162" s="5" t="str">
        <f t="shared" si="342"/>
        <v/>
      </c>
      <c r="B2162" s="5" t="str">
        <f t="shared" si="343"/>
        <v/>
      </c>
      <c r="C2162" s="5">
        <v>53</v>
      </c>
      <c r="D2162" s="764"/>
      <c r="F2162" s="529"/>
      <c r="G2162" s="539">
        <f>IF('Form - Part 1'!$D$64="Yes",1,0)</f>
        <v>0</v>
      </c>
      <c r="H2162" s="527">
        <v>25</v>
      </c>
      <c r="I2162" s="561"/>
      <c r="J2162" s="562"/>
      <c r="K2162" s="567"/>
      <c r="L2162" s="564"/>
      <c r="M2162" s="563"/>
      <c r="N2162" s="568"/>
      <c r="O2162" s="570"/>
      <c r="P2162" s="671">
        <f t="shared" si="335"/>
        <v>0</v>
      </c>
      <c r="Q2162" s="63">
        <f t="shared" si="336"/>
        <v>0</v>
      </c>
      <c r="R2162" s="62">
        <f t="shared" si="337"/>
        <v>0</v>
      </c>
      <c r="S2162" s="66">
        <f t="shared" si="338"/>
        <v>0</v>
      </c>
      <c r="T2162" s="7">
        <f>($I2162='Team Results'!$L$4)+0</f>
        <v>0</v>
      </c>
      <c r="U2162" s="7">
        <f t="shared" si="339"/>
        <v>0</v>
      </c>
      <c r="V2162" s="7">
        <f t="shared" si="340"/>
        <v>0</v>
      </c>
      <c r="W2162" s="66">
        <f t="shared" si="341"/>
        <v>0</v>
      </c>
    </row>
    <row r="2163" spans="1:23" ht="15">
      <c r="A2163" s="5" t="str">
        <f t="shared" si="342"/>
        <v/>
      </c>
      <c r="B2163" s="5" t="str">
        <f t="shared" si="343"/>
        <v/>
      </c>
      <c r="C2163" s="5">
        <v>53</v>
      </c>
      <c r="D2163" s="764"/>
      <c r="F2163" s="529"/>
      <c r="G2163" s="539">
        <f>IF('Form - Part 1'!$D$64="Yes",1,0)</f>
        <v>0</v>
      </c>
      <c r="H2163" s="527">
        <v>26</v>
      </c>
      <c r="I2163" s="561"/>
      <c r="J2163" s="562"/>
      <c r="K2163" s="563"/>
      <c r="L2163" s="564"/>
      <c r="M2163" s="563"/>
      <c r="N2163" s="565"/>
      <c r="O2163" s="570"/>
      <c r="P2163" s="671">
        <f t="shared" si="335"/>
        <v>0</v>
      </c>
      <c r="Q2163" s="63">
        <f t="shared" si="336"/>
        <v>0</v>
      </c>
      <c r="R2163" s="62">
        <f t="shared" si="337"/>
        <v>0</v>
      </c>
      <c r="S2163" s="66">
        <f t="shared" si="338"/>
        <v>0</v>
      </c>
      <c r="T2163" s="7">
        <f>($I2163='Team Results'!$L$4)+0</f>
        <v>0</v>
      </c>
      <c r="U2163" s="7">
        <f t="shared" si="339"/>
        <v>0</v>
      </c>
      <c r="V2163" s="7">
        <f t="shared" si="340"/>
        <v>0</v>
      </c>
      <c r="W2163" s="66">
        <f t="shared" si="341"/>
        <v>0</v>
      </c>
    </row>
    <row r="2164" spans="1:23" ht="15">
      <c r="A2164" s="5" t="str">
        <f t="shared" si="342"/>
        <v/>
      </c>
      <c r="B2164" s="5" t="str">
        <f t="shared" si="343"/>
        <v/>
      </c>
      <c r="C2164" s="5">
        <v>53</v>
      </c>
      <c r="D2164" s="764"/>
      <c r="F2164" s="529"/>
      <c r="G2164" s="539">
        <f>IF('Form - Part 1'!$D$64="Yes",1,0)</f>
        <v>0</v>
      </c>
      <c r="H2164" s="527">
        <v>27</v>
      </c>
      <c r="I2164" s="561"/>
      <c r="J2164" s="562"/>
      <c r="K2164" s="563"/>
      <c r="L2164" s="564"/>
      <c r="M2164" s="563"/>
      <c r="N2164" s="565"/>
      <c r="O2164" s="570"/>
      <c r="P2164" s="671">
        <f t="shared" si="335"/>
        <v>0</v>
      </c>
      <c r="Q2164" s="63">
        <f t="shared" si="336"/>
        <v>0</v>
      </c>
      <c r="R2164" s="62">
        <f t="shared" si="337"/>
        <v>0</v>
      </c>
      <c r="S2164" s="66">
        <f t="shared" si="338"/>
        <v>0</v>
      </c>
      <c r="T2164" s="7">
        <f>($I2164='Team Results'!$L$4)+0</f>
        <v>0</v>
      </c>
      <c r="U2164" s="7">
        <f t="shared" si="339"/>
        <v>0</v>
      </c>
      <c r="V2164" s="7">
        <f t="shared" si="340"/>
        <v>0</v>
      </c>
      <c r="W2164" s="66">
        <f t="shared" si="341"/>
        <v>0</v>
      </c>
    </row>
    <row r="2165" spans="1:23" ht="15">
      <c r="A2165" s="5" t="str">
        <f t="shared" si="342"/>
        <v/>
      </c>
      <c r="B2165" s="5" t="str">
        <f t="shared" si="343"/>
        <v/>
      </c>
      <c r="C2165" s="5">
        <v>53</v>
      </c>
      <c r="D2165" s="764"/>
      <c r="F2165" s="529"/>
      <c r="G2165" s="539">
        <f>IF('Form - Part 1'!$D$64="Yes",1,0)</f>
        <v>0</v>
      </c>
      <c r="H2165" s="527">
        <v>28</v>
      </c>
      <c r="I2165" s="561"/>
      <c r="J2165" s="562"/>
      <c r="K2165" s="563"/>
      <c r="L2165" s="564"/>
      <c r="M2165" s="563"/>
      <c r="N2165" s="565"/>
      <c r="O2165" s="570"/>
      <c r="P2165" s="671">
        <f t="shared" si="335"/>
        <v>0</v>
      </c>
      <c r="Q2165" s="63">
        <f t="shared" si="336"/>
        <v>0</v>
      </c>
      <c r="R2165" s="62">
        <f t="shared" si="337"/>
        <v>0</v>
      </c>
      <c r="S2165" s="66">
        <f t="shared" si="338"/>
        <v>0</v>
      </c>
      <c r="T2165" s="7">
        <f>($I2165='Team Results'!$L$4)+0</f>
        <v>0</v>
      </c>
      <c r="U2165" s="7">
        <f t="shared" si="339"/>
        <v>0</v>
      </c>
      <c r="V2165" s="7">
        <f t="shared" si="340"/>
        <v>0</v>
      </c>
      <c r="W2165" s="66">
        <f t="shared" si="341"/>
        <v>0</v>
      </c>
    </row>
    <row r="2166" spans="1:23" ht="15">
      <c r="A2166" s="5" t="str">
        <f t="shared" si="342"/>
        <v/>
      </c>
      <c r="B2166" s="5" t="str">
        <f t="shared" si="343"/>
        <v/>
      </c>
      <c r="C2166" s="5">
        <v>53</v>
      </c>
      <c r="D2166" s="764"/>
      <c r="F2166" s="529"/>
      <c r="G2166" s="539">
        <f>IF('Form - Part 1'!$D$64="Yes",1,0)</f>
        <v>0</v>
      </c>
      <c r="H2166" s="527">
        <v>29</v>
      </c>
      <c r="I2166" s="561"/>
      <c r="J2166" s="562"/>
      <c r="K2166" s="563"/>
      <c r="L2166" s="564"/>
      <c r="M2166" s="563"/>
      <c r="N2166" s="565"/>
      <c r="O2166" s="570"/>
      <c r="P2166" s="671">
        <f t="shared" si="335"/>
        <v>0</v>
      </c>
      <c r="Q2166" s="63">
        <f t="shared" si="336"/>
        <v>0</v>
      </c>
      <c r="R2166" s="62">
        <f t="shared" si="337"/>
        <v>0</v>
      </c>
      <c r="S2166" s="66">
        <f t="shared" si="338"/>
        <v>0</v>
      </c>
      <c r="T2166" s="7">
        <f>($I2166='Team Results'!$L$4)+0</f>
        <v>0</v>
      </c>
      <c r="U2166" s="7">
        <f t="shared" si="339"/>
        <v>0</v>
      </c>
      <c r="V2166" s="7">
        <f t="shared" si="340"/>
        <v>0</v>
      </c>
      <c r="W2166" s="66">
        <f t="shared" si="341"/>
        <v>0</v>
      </c>
    </row>
    <row r="2167" spans="1:23" ht="15">
      <c r="A2167" s="5" t="str">
        <f t="shared" si="342"/>
        <v/>
      </c>
      <c r="B2167" s="5" t="str">
        <f t="shared" si="343"/>
        <v/>
      </c>
      <c r="C2167" s="5">
        <v>53</v>
      </c>
      <c r="D2167" s="764"/>
      <c r="F2167" s="529"/>
      <c r="G2167" s="539">
        <f>IF('Form - Part 1'!$D$64="Yes",1,0)</f>
        <v>0</v>
      </c>
      <c r="H2167" s="527">
        <v>30</v>
      </c>
      <c r="I2167" s="561"/>
      <c r="J2167" s="562"/>
      <c r="K2167" s="567"/>
      <c r="L2167" s="564"/>
      <c r="M2167" s="563"/>
      <c r="N2167" s="568"/>
      <c r="O2167" s="570"/>
      <c r="P2167" s="671">
        <f t="shared" si="335"/>
        <v>0</v>
      </c>
      <c r="Q2167" s="63">
        <f t="shared" si="336"/>
        <v>0</v>
      </c>
      <c r="R2167" s="62">
        <f t="shared" si="337"/>
        <v>0</v>
      </c>
      <c r="S2167" s="66">
        <f t="shared" si="338"/>
        <v>0</v>
      </c>
      <c r="T2167" s="7">
        <f>($I2167='Team Results'!$L$4)+0</f>
        <v>0</v>
      </c>
      <c r="U2167" s="7">
        <f t="shared" si="339"/>
        <v>0</v>
      </c>
      <c r="V2167" s="7">
        <f t="shared" si="340"/>
        <v>0</v>
      </c>
      <c r="W2167" s="66">
        <f t="shared" si="341"/>
        <v>0</v>
      </c>
    </row>
    <row r="2168" spans="1:23" ht="15">
      <c r="A2168" s="5" t="str">
        <f t="shared" si="342"/>
        <v/>
      </c>
      <c r="B2168" s="5" t="str">
        <f t="shared" si="343"/>
        <v/>
      </c>
      <c r="C2168" s="5">
        <v>53</v>
      </c>
      <c r="D2168" s="764"/>
      <c r="F2168" s="529"/>
      <c r="G2168" s="539">
        <f>IF('Form - Part 1'!$D$64="Yes",1,0)</f>
        <v>0</v>
      </c>
      <c r="H2168" s="527">
        <v>31</v>
      </c>
      <c r="I2168" s="561"/>
      <c r="J2168" s="562"/>
      <c r="K2168" s="567"/>
      <c r="L2168" s="564"/>
      <c r="M2168" s="563"/>
      <c r="N2168" s="568"/>
      <c r="O2168" s="570"/>
      <c r="P2168" s="671">
        <f t="shared" si="335"/>
        <v>0</v>
      </c>
      <c r="Q2168" s="63">
        <f t="shared" si="336"/>
        <v>0</v>
      </c>
      <c r="R2168" s="62">
        <f t="shared" si="337"/>
        <v>0</v>
      </c>
      <c r="S2168" s="66">
        <f t="shared" si="338"/>
        <v>0</v>
      </c>
      <c r="T2168" s="7">
        <f>($I2168='Team Results'!$L$4)+0</f>
        <v>0</v>
      </c>
      <c r="U2168" s="7">
        <f t="shared" si="339"/>
        <v>0</v>
      </c>
      <c r="V2168" s="7">
        <f t="shared" si="340"/>
        <v>0</v>
      </c>
      <c r="W2168" s="66">
        <f t="shared" si="341"/>
        <v>0</v>
      </c>
    </row>
    <row r="2169" spans="1:23" ht="15">
      <c r="A2169" s="5" t="str">
        <f t="shared" si="342"/>
        <v/>
      </c>
      <c r="B2169" s="5" t="str">
        <f t="shared" si="343"/>
        <v/>
      </c>
      <c r="C2169" s="5">
        <v>53</v>
      </c>
      <c r="D2169" s="764"/>
      <c r="F2169" s="529"/>
      <c r="G2169" s="539">
        <f>IF('Form - Part 1'!$D$64="Yes",1,0)</f>
        <v>0</v>
      </c>
      <c r="H2169" s="527">
        <v>32</v>
      </c>
      <c r="I2169" s="561"/>
      <c r="J2169" s="562"/>
      <c r="K2169" s="567"/>
      <c r="L2169" s="564"/>
      <c r="M2169" s="563"/>
      <c r="N2169" s="568"/>
      <c r="O2169" s="570"/>
      <c r="P2169" s="671">
        <f t="shared" si="335"/>
        <v>0</v>
      </c>
      <c r="Q2169" s="63">
        <f t="shared" si="336"/>
        <v>0</v>
      </c>
      <c r="R2169" s="62">
        <f t="shared" si="337"/>
        <v>0</v>
      </c>
      <c r="S2169" s="66">
        <f t="shared" si="338"/>
        <v>0</v>
      </c>
      <c r="T2169" s="7">
        <f>($I2169='Team Results'!$L$4)+0</f>
        <v>0</v>
      </c>
      <c r="U2169" s="7">
        <f t="shared" si="339"/>
        <v>0</v>
      </c>
      <c r="V2169" s="7">
        <f t="shared" si="340"/>
        <v>0</v>
      </c>
      <c r="W2169" s="66">
        <f t="shared" si="341"/>
        <v>0</v>
      </c>
    </row>
    <row r="2170" spans="1:23" ht="15">
      <c r="A2170" s="5" t="str">
        <f t="shared" si="342"/>
        <v/>
      </c>
      <c r="B2170" s="5" t="str">
        <f t="shared" si="343"/>
        <v/>
      </c>
      <c r="C2170" s="5">
        <v>53</v>
      </c>
      <c r="D2170" s="764"/>
      <c r="F2170" s="529"/>
      <c r="G2170" s="539">
        <f>IF('Form - Part 1'!$D$64="Yes",1,0)</f>
        <v>0</v>
      </c>
      <c r="H2170" s="527">
        <v>33</v>
      </c>
      <c r="I2170" s="561"/>
      <c r="J2170" s="562"/>
      <c r="K2170" s="567"/>
      <c r="L2170" s="564"/>
      <c r="M2170" s="563"/>
      <c r="N2170" s="568"/>
      <c r="O2170" s="570"/>
      <c r="P2170" s="671">
        <f t="shared" si="335"/>
        <v>0</v>
      </c>
      <c r="Q2170" s="63">
        <f t="shared" si="336"/>
        <v>0</v>
      </c>
      <c r="R2170" s="62">
        <f t="shared" si="337"/>
        <v>0</v>
      </c>
      <c r="S2170" s="66">
        <f t="shared" si="338"/>
        <v>0</v>
      </c>
      <c r="T2170" s="7">
        <f>($I2170='Team Results'!$L$4)+0</f>
        <v>0</v>
      </c>
      <c r="U2170" s="7">
        <f t="shared" si="339"/>
        <v>0</v>
      </c>
      <c r="V2170" s="7">
        <f t="shared" si="340"/>
        <v>0</v>
      </c>
      <c r="W2170" s="66">
        <f t="shared" si="341"/>
        <v>0</v>
      </c>
    </row>
    <row r="2171" spans="1:23" ht="15">
      <c r="A2171" s="5" t="str">
        <f t="shared" si="342"/>
        <v/>
      </c>
      <c r="B2171" s="5" t="str">
        <f t="shared" si="343"/>
        <v/>
      </c>
      <c r="C2171" s="5">
        <v>53</v>
      </c>
      <c r="D2171" s="764"/>
      <c r="F2171" s="529"/>
      <c r="G2171" s="539">
        <f>IF('Form - Part 1'!$D$64="Yes",1,0)</f>
        <v>0</v>
      </c>
      <c r="H2171" s="527">
        <v>34</v>
      </c>
      <c r="I2171" s="561"/>
      <c r="J2171" s="562"/>
      <c r="K2171" s="567"/>
      <c r="L2171" s="564"/>
      <c r="M2171" s="563"/>
      <c r="N2171" s="568"/>
      <c r="O2171" s="570"/>
      <c r="P2171" s="671">
        <f t="shared" si="335"/>
        <v>0</v>
      </c>
      <c r="Q2171" s="63">
        <f t="shared" si="336"/>
        <v>0</v>
      </c>
      <c r="R2171" s="62">
        <f t="shared" si="337"/>
        <v>0</v>
      </c>
      <c r="S2171" s="66">
        <f t="shared" si="338"/>
        <v>0</v>
      </c>
      <c r="T2171" s="7">
        <f>($I2171='Team Results'!$L$4)+0</f>
        <v>0</v>
      </c>
      <c r="U2171" s="7">
        <f t="shared" si="339"/>
        <v>0</v>
      </c>
      <c r="V2171" s="7">
        <f t="shared" si="340"/>
        <v>0</v>
      </c>
      <c r="W2171" s="66">
        <f t="shared" si="341"/>
        <v>0</v>
      </c>
    </row>
    <row r="2172" spans="1:23" ht="15">
      <c r="A2172" s="5" t="str">
        <f t="shared" si="342"/>
        <v/>
      </c>
      <c r="B2172" s="5" t="str">
        <f t="shared" si="343"/>
        <v/>
      </c>
      <c r="C2172" s="5">
        <v>53</v>
      </c>
      <c r="D2172" s="764"/>
      <c r="F2172" s="529"/>
      <c r="G2172" s="539">
        <f>IF('Form - Part 1'!$D$64="Yes",1,0)</f>
        <v>0</v>
      </c>
      <c r="H2172" s="527">
        <v>35</v>
      </c>
      <c r="I2172" s="561"/>
      <c r="J2172" s="562"/>
      <c r="K2172" s="567"/>
      <c r="L2172" s="564"/>
      <c r="M2172" s="563"/>
      <c r="N2172" s="568"/>
      <c r="O2172" s="570"/>
      <c r="P2172" s="671">
        <f t="shared" si="335"/>
        <v>0</v>
      </c>
      <c r="Q2172" s="63">
        <f t="shared" si="336"/>
        <v>0</v>
      </c>
      <c r="R2172" s="62">
        <f t="shared" si="337"/>
        <v>0</v>
      </c>
      <c r="S2172" s="66">
        <f t="shared" si="338"/>
        <v>0</v>
      </c>
      <c r="T2172" s="7">
        <f>($I2172='Team Results'!$L$4)+0</f>
        <v>0</v>
      </c>
      <c r="U2172" s="7">
        <f t="shared" si="339"/>
        <v>0</v>
      </c>
      <c r="V2172" s="7">
        <f t="shared" si="340"/>
        <v>0</v>
      </c>
      <c r="W2172" s="66">
        <f t="shared" si="341"/>
        <v>0</v>
      </c>
    </row>
    <row r="2173" spans="1:23" ht="15">
      <c r="A2173" s="5" t="str">
        <f t="shared" si="342"/>
        <v/>
      </c>
      <c r="B2173" s="5" t="str">
        <f t="shared" si="343"/>
        <v/>
      </c>
      <c r="C2173" s="5">
        <v>53</v>
      </c>
      <c r="D2173" s="764"/>
      <c r="F2173" s="529"/>
      <c r="G2173" s="539">
        <f>IF('Form - Part 1'!$D$64="Yes",1,0)</f>
        <v>0</v>
      </c>
      <c r="H2173" s="527">
        <v>36</v>
      </c>
      <c r="I2173" s="561"/>
      <c r="J2173" s="562"/>
      <c r="K2173" s="567"/>
      <c r="L2173" s="564"/>
      <c r="M2173" s="563"/>
      <c r="N2173" s="568"/>
      <c r="O2173" s="570"/>
      <c r="P2173" s="671">
        <f t="shared" si="335"/>
        <v>0</v>
      </c>
      <c r="Q2173" s="63">
        <f t="shared" si="336"/>
        <v>0</v>
      </c>
      <c r="R2173" s="62">
        <f t="shared" si="337"/>
        <v>0</v>
      </c>
      <c r="S2173" s="66">
        <f t="shared" si="338"/>
        <v>0</v>
      </c>
      <c r="T2173" s="7">
        <f>($I2173='Team Results'!$L$4)+0</f>
        <v>0</v>
      </c>
      <c r="U2173" s="7">
        <f t="shared" si="339"/>
        <v>0</v>
      </c>
      <c r="V2173" s="7">
        <f t="shared" si="340"/>
        <v>0</v>
      </c>
      <c r="W2173" s="66">
        <f t="shared" si="341"/>
        <v>0</v>
      </c>
    </row>
    <row r="2174" spans="1:23" ht="15">
      <c r="A2174" s="5" t="str">
        <f t="shared" si="342"/>
        <v/>
      </c>
      <c r="B2174" s="5" t="str">
        <f t="shared" si="343"/>
        <v/>
      </c>
      <c r="C2174" s="5">
        <v>53</v>
      </c>
      <c r="D2174" s="764"/>
      <c r="F2174" s="529"/>
      <c r="G2174" s="539">
        <f>IF('Form - Part 1'!$D$64="Yes",1,0)</f>
        <v>0</v>
      </c>
      <c r="H2174" s="527">
        <v>37</v>
      </c>
      <c r="I2174" s="561"/>
      <c r="J2174" s="562"/>
      <c r="K2174" s="567"/>
      <c r="L2174" s="564"/>
      <c r="M2174" s="563"/>
      <c r="N2174" s="568"/>
      <c r="O2174" s="570"/>
      <c r="P2174" s="671">
        <f t="shared" si="335"/>
        <v>0</v>
      </c>
      <c r="Q2174" s="63">
        <f t="shared" si="336"/>
        <v>0</v>
      </c>
      <c r="R2174" s="62">
        <f t="shared" si="337"/>
        <v>0</v>
      </c>
      <c r="S2174" s="66">
        <f t="shared" si="338"/>
        <v>0</v>
      </c>
      <c r="T2174" s="7">
        <f>($I2174='Team Results'!$L$4)+0</f>
        <v>0</v>
      </c>
      <c r="U2174" s="7">
        <f t="shared" si="339"/>
        <v>0</v>
      </c>
      <c r="V2174" s="7">
        <f t="shared" si="340"/>
        <v>0</v>
      </c>
      <c r="W2174" s="66">
        <f t="shared" si="341"/>
        <v>0</v>
      </c>
    </row>
    <row r="2175" spans="1:23" ht="15">
      <c r="A2175" s="5" t="str">
        <f t="shared" si="342"/>
        <v/>
      </c>
      <c r="B2175" s="5" t="str">
        <f t="shared" si="343"/>
        <v/>
      </c>
      <c r="C2175" s="5">
        <v>53</v>
      </c>
      <c r="D2175" s="764"/>
      <c r="F2175" s="529"/>
      <c r="G2175" s="539">
        <f>IF('Form - Part 1'!$D$64="Yes",1,0)</f>
        <v>0</v>
      </c>
      <c r="H2175" s="527">
        <v>38</v>
      </c>
      <c r="I2175" s="561"/>
      <c r="J2175" s="562"/>
      <c r="K2175" s="567"/>
      <c r="L2175" s="564"/>
      <c r="M2175" s="563"/>
      <c r="N2175" s="568"/>
      <c r="O2175" s="570"/>
      <c r="P2175" s="671">
        <f t="shared" si="335"/>
        <v>0</v>
      </c>
      <c r="Q2175" s="63">
        <f t="shared" si="336"/>
        <v>0</v>
      </c>
      <c r="R2175" s="62">
        <f t="shared" si="337"/>
        <v>0</v>
      </c>
      <c r="S2175" s="66">
        <f t="shared" si="338"/>
        <v>0</v>
      </c>
      <c r="T2175" s="7">
        <f>($I2175='Team Results'!$L$4)+0</f>
        <v>0</v>
      </c>
      <c r="U2175" s="7">
        <f t="shared" si="339"/>
        <v>0</v>
      </c>
      <c r="V2175" s="7">
        <f t="shared" si="340"/>
        <v>0</v>
      </c>
      <c r="W2175" s="66">
        <f t="shared" si="341"/>
        <v>0</v>
      </c>
    </row>
    <row r="2176" spans="1:23" ht="15">
      <c r="A2176" s="5" t="str">
        <f t="shared" si="342"/>
        <v/>
      </c>
      <c r="B2176" s="5" t="str">
        <f t="shared" si="343"/>
        <v/>
      </c>
      <c r="C2176" s="5">
        <v>53</v>
      </c>
      <c r="D2176" s="764"/>
      <c r="F2176" s="529"/>
      <c r="G2176" s="539">
        <f>IF('Form - Part 1'!$D$64="Yes",1,0)</f>
        <v>0</v>
      </c>
      <c r="H2176" s="527">
        <v>39</v>
      </c>
      <c r="I2176" s="561"/>
      <c r="J2176" s="562"/>
      <c r="K2176" s="563"/>
      <c r="L2176" s="564"/>
      <c r="M2176" s="563"/>
      <c r="N2176" s="565"/>
      <c r="O2176" s="570"/>
      <c r="P2176" s="671">
        <f t="shared" si="335"/>
        <v>0</v>
      </c>
      <c r="Q2176" s="63">
        <f t="shared" si="336"/>
        <v>0</v>
      </c>
      <c r="R2176" s="62">
        <f t="shared" si="337"/>
        <v>0</v>
      </c>
      <c r="S2176" s="66">
        <f t="shared" si="338"/>
        <v>0</v>
      </c>
      <c r="T2176" s="7">
        <f>($I2176='Team Results'!$L$4)+0</f>
        <v>0</v>
      </c>
      <c r="U2176" s="7">
        <f t="shared" si="339"/>
        <v>0</v>
      </c>
      <c r="V2176" s="7">
        <f t="shared" si="340"/>
        <v>0</v>
      </c>
      <c r="W2176" s="66">
        <f t="shared" si="341"/>
        <v>0</v>
      </c>
    </row>
    <row r="2177" spans="1:52" s="9" customFormat="1" ht="15.75" thickBot="1">
      <c r="A2177" s="9" t="str">
        <f t="shared" si="342"/>
        <v/>
      </c>
      <c r="B2177" s="9" t="str">
        <f t="shared" si="343"/>
        <v/>
      </c>
      <c r="C2177" s="5">
        <v>53</v>
      </c>
      <c r="D2177" s="765"/>
      <c r="E2177" s="543"/>
      <c r="F2177" s="544"/>
      <c r="G2177" s="539">
        <f>IF('Form - Part 1'!$D$64="Yes",1,0)</f>
        <v>0</v>
      </c>
      <c r="H2177" s="545">
        <v>40</v>
      </c>
      <c r="I2177" s="592"/>
      <c r="J2177" s="593"/>
      <c r="K2177" s="594"/>
      <c r="L2177" s="595"/>
      <c r="M2177" s="594"/>
      <c r="N2177" s="596"/>
      <c r="O2177" s="597"/>
      <c r="P2177" s="671">
        <f t="shared" si="335"/>
        <v>0</v>
      </c>
      <c r="Q2177" s="63">
        <f t="shared" si="336"/>
        <v>0</v>
      </c>
      <c r="R2177" s="62">
        <f t="shared" si="337"/>
        <v>0</v>
      </c>
      <c r="S2177" s="66">
        <f t="shared" si="338"/>
        <v>0</v>
      </c>
      <c r="T2177" s="7">
        <f>($I2177='Team Results'!$L$4)+0</f>
        <v>0</v>
      </c>
      <c r="U2177" s="7">
        <f t="shared" si="339"/>
        <v>0</v>
      </c>
      <c r="V2177" s="7">
        <f t="shared" si="340"/>
        <v>0</v>
      </c>
      <c r="W2177" s="66">
        <f t="shared" si="341"/>
        <v>0</v>
      </c>
      <c r="X2177" s="68"/>
      <c r="Y2177" s="68"/>
      <c r="Z2177" s="68"/>
      <c r="AA2177" s="68"/>
      <c r="AB2177" s="68"/>
      <c r="AC2177" s="68"/>
      <c r="AD2177" s="68"/>
      <c r="AE2177" s="68"/>
      <c r="AF2177" s="68"/>
      <c r="AG2177" s="68"/>
      <c r="AH2177" s="68"/>
      <c r="AI2177" s="68"/>
      <c r="AJ2177" s="68"/>
      <c r="AK2177" s="68"/>
      <c r="AL2177" s="68"/>
      <c r="AM2177" s="68"/>
      <c r="AN2177" s="68"/>
      <c r="AO2177" s="68"/>
      <c r="AP2177" s="68"/>
      <c r="AQ2177" s="68"/>
      <c r="AR2177" s="68"/>
      <c r="AS2177" s="68"/>
      <c r="AT2177" s="68"/>
      <c r="AU2177" s="68"/>
      <c r="AV2177" s="68"/>
      <c r="AW2177" s="68"/>
      <c r="AX2177" s="68"/>
      <c r="AY2177" s="68"/>
      <c r="AZ2177" s="68"/>
    </row>
    <row r="2178" spans="1:52" s="8" customFormat="1" ht="15.75" thickTop="1">
      <c r="D2178" s="773"/>
      <c r="E2178" s="546"/>
      <c r="F2178" s="547"/>
      <c r="G2178" s="547"/>
      <c r="H2178" s="521"/>
      <c r="I2178" s="598"/>
      <c r="J2178" s="556"/>
      <c r="K2178" s="556"/>
      <c r="L2178" s="556"/>
      <c r="M2178" s="556"/>
      <c r="N2178" s="556"/>
      <c r="O2178" s="599"/>
      <c r="P2178" s="671">
        <f t="shared" si="335"/>
        <v>0</v>
      </c>
      <c r="Q2178" s="63">
        <f t="shared" si="336"/>
        <v>0</v>
      </c>
      <c r="R2178" s="62">
        <f t="shared" si="337"/>
        <v>0</v>
      </c>
      <c r="S2178" s="66">
        <f t="shared" si="338"/>
        <v>0</v>
      </c>
      <c r="T2178" s="7">
        <f>($I2178='Team Results'!$L$4)+0</f>
        <v>0</v>
      </c>
      <c r="U2178" s="7">
        <f t="shared" si="339"/>
        <v>0</v>
      </c>
      <c r="V2178" s="7">
        <f t="shared" si="340"/>
        <v>0</v>
      </c>
      <c r="W2178" s="66">
        <f t="shared" si="341"/>
        <v>0</v>
      </c>
      <c r="X2178" s="62"/>
      <c r="Y2178" s="62"/>
      <c r="Z2178" s="62"/>
      <c r="AA2178" s="62"/>
      <c r="AB2178" s="62"/>
      <c r="AC2178" s="62"/>
      <c r="AD2178" s="62"/>
      <c r="AE2178" s="62"/>
      <c r="AF2178" s="62"/>
      <c r="AG2178" s="62"/>
      <c r="AH2178" s="62"/>
      <c r="AI2178" s="62"/>
      <c r="AJ2178" s="62"/>
      <c r="AK2178" s="62"/>
      <c r="AL2178" s="62"/>
      <c r="AM2178" s="62"/>
      <c r="AN2178" s="62"/>
      <c r="AO2178" s="62"/>
      <c r="AP2178" s="62"/>
      <c r="AQ2178" s="62"/>
      <c r="AR2178" s="62"/>
      <c r="AS2178" s="62"/>
      <c r="AT2178" s="62"/>
      <c r="AU2178" s="62"/>
      <c r="AV2178" s="62"/>
      <c r="AW2178" s="62"/>
      <c r="AX2178" s="62"/>
      <c r="AY2178" s="62"/>
      <c r="AZ2178" s="62"/>
    </row>
    <row r="2179" spans="1:52" s="8" customFormat="1" ht="15">
      <c r="D2179" s="773"/>
      <c r="E2179" s="536"/>
      <c r="F2179" s="547"/>
      <c r="G2179" s="547"/>
      <c r="H2179" s="521"/>
      <c r="I2179" s="598"/>
      <c r="J2179" s="556"/>
      <c r="K2179" s="600"/>
      <c r="L2179" s="556"/>
      <c r="M2179" s="556"/>
      <c r="N2179" s="600"/>
      <c r="O2179" s="599"/>
      <c r="P2179" s="671">
        <f t="shared" si="335"/>
        <v>0</v>
      </c>
      <c r="Q2179" s="63">
        <f t="shared" si="336"/>
        <v>0</v>
      </c>
      <c r="R2179" s="62">
        <f t="shared" si="337"/>
        <v>0</v>
      </c>
      <c r="S2179" s="66">
        <f t="shared" si="338"/>
        <v>0</v>
      </c>
      <c r="T2179" s="7">
        <f>($I2179='Team Results'!$L$4)+0</f>
        <v>0</v>
      </c>
      <c r="U2179" s="7">
        <f t="shared" si="339"/>
        <v>0</v>
      </c>
      <c r="V2179" s="7">
        <f t="shared" si="340"/>
        <v>0</v>
      </c>
      <c r="W2179" s="66">
        <f t="shared" si="341"/>
        <v>0</v>
      </c>
      <c r="X2179" s="62"/>
      <c r="Y2179" s="62"/>
      <c r="Z2179" s="62"/>
      <c r="AA2179" s="62"/>
      <c r="AB2179" s="62"/>
      <c r="AC2179" s="62"/>
      <c r="AD2179" s="62"/>
      <c r="AE2179" s="62"/>
      <c r="AF2179" s="62"/>
      <c r="AG2179" s="62"/>
      <c r="AH2179" s="62"/>
      <c r="AI2179" s="62"/>
      <c r="AJ2179" s="62"/>
      <c r="AK2179" s="62"/>
      <c r="AL2179" s="62"/>
      <c r="AM2179" s="62"/>
      <c r="AN2179" s="62"/>
      <c r="AO2179" s="62"/>
      <c r="AP2179" s="62"/>
      <c r="AQ2179" s="62"/>
      <c r="AR2179" s="62"/>
      <c r="AS2179" s="62"/>
      <c r="AT2179" s="62"/>
      <c r="AU2179" s="62"/>
      <c r="AV2179" s="62"/>
      <c r="AW2179" s="62"/>
      <c r="AX2179" s="62"/>
      <c r="AY2179" s="62"/>
      <c r="AZ2179" s="62"/>
    </row>
    <row r="2180" spans="1:52" s="8" customFormat="1" ht="15">
      <c r="D2180" s="773"/>
      <c r="E2180" s="536"/>
      <c r="F2180" s="547"/>
      <c r="G2180" s="547"/>
      <c r="H2180" s="521"/>
      <c r="I2180" s="598"/>
      <c r="J2180" s="556"/>
      <c r="K2180" s="600"/>
      <c r="L2180" s="556"/>
      <c r="M2180" s="556"/>
      <c r="N2180" s="600"/>
      <c r="O2180" s="599"/>
      <c r="P2180" s="671">
        <f t="shared" si="335"/>
        <v>0</v>
      </c>
      <c r="Q2180" s="63">
        <f t="shared" si="336"/>
        <v>0</v>
      </c>
      <c r="R2180" s="62">
        <f t="shared" si="337"/>
        <v>0</v>
      </c>
      <c r="S2180" s="66">
        <f t="shared" si="338"/>
        <v>0</v>
      </c>
      <c r="T2180" s="7">
        <f>($I2180='Team Results'!$L$4)+0</f>
        <v>0</v>
      </c>
      <c r="U2180" s="7">
        <f t="shared" si="339"/>
        <v>0</v>
      </c>
      <c r="V2180" s="7">
        <f t="shared" si="340"/>
        <v>0</v>
      </c>
      <c r="W2180" s="66">
        <f t="shared" si="341"/>
        <v>0</v>
      </c>
      <c r="X2180" s="62"/>
      <c r="Y2180" s="62"/>
      <c r="Z2180" s="62"/>
      <c r="AA2180" s="62"/>
      <c r="AB2180" s="62"/>
      <c r="AC2180" s="62"/>
      <c r="AD2180" s="62"/>
      <c r="AE2180" s="62"/>
      <c r="AF2180" s="62"/>
      <c r="AG2180" s="62"/>
      <c r="AH2180" s="62"/>
      <c r="AI2180" s="62"/>
      <c r="AJ2180" s="62"/>
      <c r="AK2180" s="62"/>
      <c r="AL2180" s="62"/>
      <c r="AM2180" s="62"/>
      <c r="AN2180" s="62"/>
      <c r="AO2180" s="62"/>
      <c r="AP2180" s="62"/>
      <c r="AQ2180" s="62"/>
      <c r="AR2180" s="62"/>
      <c r="AS2180" s="62"/>
      <c r="AT2180" s="62"/>
      <c r="AU2180" s="62"/>
      <c r="AV2180" s="62"/>
      <c r="AW2180" s="62"/>
      <c r="AX2180" s="62"/>
      <c r="AY2180" s="62"/>
      <c r="AZ2180" s="62"/>
    </row>
    <row r="2181" spans="1:52" s="8" customFormat="1" ht="15">
      <c r="D2181" s="773"/>
      <c r="E2181" s="536"/>
      <c r="F2181" s="547"/>
      <c r="G2181" s="547"/>
      <c r="H2181" s="521"/>
      <c r="I2181" s="598"/>
      <c r="J2181" s="556"/>
      <c r="K2181" s="556"/>
      <c r="L2181" s="556"/>
      <c r="M2181" s="556"/>
      <c r="N2181" s="556"/>
      <c r="O2181" s="599"/>
      <c r="P2181" s="671">
        <f t="shared" si="335"/>
        <v>0</v>
      </c>
      <c r="Q2181" s="63">
        <f t="shared" si="336"/>
        <v>0</v>
      </c>
      <c r="R2181" s="62">
        <f t="shared" si="337"/>
        <v>0</v>
      </c>
      <c r="S2181" s="66">
        <f t="shared" si="338"/>
        <v>0</v>
      </c>
      <c r="T2181" s="7">
        <f>($I2181='Team Results'!$L$4)+0</f>
        <v>0</v>
      </c>
      <c r="U2181" s="7">
        <f t="shared" si="339"/>
        <v>0</v>
      </c>
      <c r="V2181" s="7">
        <f t="shared" si="340"/>
        <v>0</v>
      </c>
      <c r="W2181" s="66">
        <f t="shared" si="341"/>
        <v>0</v>
      </c>
      <c r="X2181" s="62"/>
      <c r="Y2181" s="62"/>
      <c r="Z2181" s="62"/>
      <c r="AA2181" s="62"/>
      <c r="AB2181" s="62"/>
      <c r="AC2181" s="62"/>
      <c r="AD2181" s="62"/>
      <c r="AE2181" s="62"/>
      <c r="AF2181" s="62"/>
      <c r="AG2181" s="62"/>
      <c r="AH2181" s="62"/>
      <c r="AI2181" s="62"/>
      <c r="AJ2181" s="62"/>
      <c r="AK2181" s="62"/>
      <c r="AL2181" s="62"/>
      <c r="AM2181" s="62"/>
      <c r="AN2181" s="62"/>
      <c r="AO2181" s="62"/>
      <c r="AP2181" s="62"/>
      <c r="AQ2181" s="62"/>
      <c r="AR2181" s="62"/>
      <c r="AS2181" s="62"/>
      <c r="AT2181" s="62"/>
      <c r="AU2181" s="62"/>
      <c r="AV2181" s="62"/>
      <c r="AW2181" s="62"/>
      <c r="AX2181" s="62"/>
      <c r="AY2181" s="62"/>
      <c r="AZ2181" s="62"/>
    </row>
    <row r="2182" spans="1:52" s="8" customFormat="1" ht="15">
      <c r="D2182" s="773"/>
      <c r="E2182" s="536"/>
      <c r="F2182" s="547"/>
      <c r="G2182" s="547"/>
      <c r="H2182" s="521"/>
      <c r="I2182" s="598"/>
      <c r="J2182" s="556"/>
      <c r="K2182" s="556"/>
      <c r="L2182" s="556"/>
      <c r="M2182" s="556"/>
      <c r="N2182" s="556"/>
      <c r="O2182" s="599"/>
      <c r="P2182" s="671">
        <f t="shared" si="335"/>
        <v>0</v>
      </c>
      <c r="Q2182" s="63">
        <f t="shared" si="336"/>
        <v>0</v>
      </c>
      <c r="R2182" s="62">
        <f t="shared" si="337"/>
        <v>0</v>
      </c>
      <c r="S2182" s="66">
        <f t="shared" si="338"/>
        <v>0</v>
      </c>
      <c r="T2182" s="7">
        <f>($I2182='Team Results'!$L$4)+0</f>
        <v>0</v>
      </c>
      <c r="U2182" s="7">
        <f t="shared" si="339"/>
        <v>0</v>
      </c>
      <c r="V2182" s="7">
        <f t="shared" si="340"/>
        <v>0</v>
      </c>
      <c r="W2182" s="66">
        <f t="shared" si="341"/>
        <v>0</v>
      </c>
      <c r="X2182" s="62"/>
      <c r="Y2182" s="62"/>
      <c r="Z2182" s="62"/>
      <c r="AA2182" s="62"/>
      <c r="AB2182" s="62"/>
      <c r="AC2182" s="62"/>
      <c r="AD2182" s="62"/>
      <c r="AE2182" s="62"/>
      <c r="AF2182" s="62"/>
      <c r="AG2182" s="62"/>
      <c r="AH2182" s="62"/>
      <c r="AI2182" s="62"/>
      <c r="AJ2182" s="62"/>
      <c r="AK2182" s="62"/>
      <c r="AL2182" s="62"/>
      <c r="AM2182" s="62"/>
      <c r="AN2182" s="62"/>
      <c r="AO2182" s="62"/>
      <c r="AP2182" s="62"/>
      <c r="AQ2182" s="62"/>
      <c r="AR2182" s="62"/>
      <c r="AS2182" s="62"/>
      <c r="AT2182" s="62"/>
      <c r="AU2182" s="62"/>
      <c r="AV2182" s="62"/>
      <c r="AW2182" s="62"/>
      <c r="AX2182" s="62"/>
      <c r="AY2182" s="62"/>
      <c r="AZ2182" s="62"/>
    </row>
    <row r="2183" spans="1:52" s="8" customFormat="1" ht="15">
      <c r="D2183" s="773"/>
      <c r="E2183" s="536"/>
      <c r="F2183" s="547"/>
      <c r="G2183" s="547"/>
      <c r="H2183" s="521"/>
      <c r="I2183" s="598"/>
      <c r="J2183" s="556"/>
      <c r="K2183" s="556"/>
      <c r="L2183" s="556"/>
      <c r="M2183" s="556"/>
      <c r="N2183" s="556"/>
      <c r="O2183" s="599"/>
      <c r="P2183" s="671">
        <f t="shared" ref="P2183:P2194" si="344">COUNTA(J2183:N2183)</f>
        <v>0</v>
      </c>
      <c r="Q2183" s="63">
        <f t="shared" ref="Q2183:Q2196" si="345">COUNTIF(J2183:N2183,"Yes")</f>
        <v>0</v>
      </c>
      <c r="R2183" s="62">
        <f t="shared" ref="R2183:R2198" si="346">IF(Q2183 =5, 1,0)</f>
        <v>0</v>
      </c>
      <c r="S2183" s="66">
        <f t="shared" ref="S2183:S2198" si="347">IF(G2183+P2183&gt;1,1,0)</f>
        <v>0</v>
      </c>
      <c r="T2183" s="7">
        <f>($I2183='Team Results'!$L$4)+0</f>
        <v>0</v>
      </c>
      <c r="U2183" s="7">
        <f t="shared" ref="U2183:U2198" si="348">IF(T2183=1,Q2183,0)</f>
        <v>0</v>
      </c>
      <c r="V2183" s="7">
        <f t="shared" ref="V2183:V2198" si="349">IF(T2183=1,R2183,0)</f>
        <v>0</v>
      </c>
      <c r="W2183" s="66">
        <f t="shared" ref="W2183:W2198" si="350">IF(T2183=1,S2183,0)</f>
        <v>0</v>
      </c>
      <c r="X2183" s="62"/>
      <c r="Y2183" s="62"/>
      <c r="Z2183" s="62"/>
      <c r="AA2183" s="62"/>
      <c r="AB2183" s="62"/>
      <c r="AC2183" s="62"/>
      <c r="AD2183" s="62"/>
      <c r="AE2183" s="62"/>
      <c r="AF2183" s="62"/>
      <c r="AG2183" s="62"/>
      <c r="AH2183" s="62"/>
      <c r="AI2183" s="62"/>
      <c r="AJ2183" s="62"/>
      <c r="AK2183" s="62"/>
      <c r="AL2183" s="62"/>
      <c r="AM2183" s="62"/>
      <c r="AN2183" s="62"/>
      <c r="AO2183" s="62"/>
      <c r="AP2183" s="62"/>
      <c r="AQ2183" s="62"/>
      <c r="AR2183" s="62"/>
      <c r="AS2183" s="62"/>
      <c r="AT2183" s="62"/>
      <c r="AU2183" s="62"/>
      <c r="AV2183" s="62"/>
      <c r="AW2183" s="62"/>
      <c r="AX2183" s="62"/>
      <c r="AY2183" s="62"/>
      <c r="AZ2183" s="62"/>
    </row>
    <row r="2184" spans="1:52" s="8" customFormat="1" ht="15">
      <c r="D2184" s="773"/>
      <c r="E2184" s="536"/>
      <c r="F2184" s="547"/>
      <c r="G2184" s="547"/>
      <c r="H2184" s="521"/>
      <c r="I2184" s="598"/>
      <c r="J2184" s="556"/>
      <c r="K2184" s="600"/>
      <c r="L2184" s="556"/>
      <c r="M2184" s="556"/>
      <c r="N2184" s="600"/>
      <c r="O2184" s="599"/>
      <c r="P2184" s="671">
        <f t="shared" si="344"/>
        <v>0</v>
      </c>
      <c r="Q2184" s="63">
        <f t="shared" si="345"/>
        <v>0</v>
      </c>
      <c r="R2184" s="62">
        <f t="shared" si="346"/>
        <v>0</v>
      </c>
      <c r="S2184" s="66">
        <f t="shared" si="347"/>
        <v>0</v>
      </c>
      <c r="T2184" s="7">
        <f>($I2184='Team Results'!$L$4)+0</f>
        <v>0</v>
      </c>
      <c r="U2184" s="7">
        <f t="shared" si="348"/>
        <v>0</v>
      </c>
      <c r="V2184" s="7">
        <f t="shared" si="349"/>
        <v>0</v>
      </c>
      <c r="W2184" s="66">
        <f t="shared" si="350"/>
        <v>0</v>
      </c>
      <c r="X2184" s="62"/>
      <c r="Y2184" s="62"/>
      <c r="Z2184" s="62"/>
      <c r="AA2184" s="62"/>
      <c r="AB2184" s="62"/>
      <c r="AC2184" s="62"/>
      <c r="AD2184" s="62"/>
      <c r="AE2184" s="62"/>
      <c r="AF2184" s="62"/>
      <c r="AG2184" s="62"/>
      <c r="AH2184" s="62"/>
      <c r="AI2184" s="62"/>
      <c r="AJ2184" s="62"/>
      <c r="AK2184" s="62"/>
      <c r="AL2184" s="62"/>
      <c r="AM2184" s="62"/>
      <c r="AN2184" s="62"/>
      <c r="AO2184" s="62"/>
      <c r="AP2184" s="62"/>
      <c r="AQ2184" s="62"/>
      <c r="AR2184" s="62"/>
      <c r="AS2184" s="62"/>
      <c r="AT2184" s="62"/>
      <c r="AU2184" s="62"/>
      <c r="AV2184" s="62"/>
      <c r="AW2184" s="62"/>
      <c r="AX2184" s="62"/>
      <c r="AY2184" s="62"/>
      <c r="AZ2184" s="62"/>
    </row>
    <row r="2185" spans="1:52" s="8" customFormat="1" ht="15">
      <c r="D2185" s="773"/>
      <c r="E2185" s="536"/>
      <c r="F2185" s="547"/>
      <c r="G2185" s="547"/>
      <c r="H2185" s="521"/>
      <c r="I2185" s="598"/>
      <c r="J2185" s="556"/>
      <c r="K2185" s="600"/>
      <c r="L2185" s="556"/>
      <c r="M2185" s="556"/>
      <c r="N2185" s="600"/>
      <c r="O2185" s="599"/>
      <c r="P2185" s="671">
        <f t="shared" si="344"/>
        <v>0</v>
      </c>
      <c r="Q2185" s="63">
        <f t="shared" si="345"/>
        <v>0</v>
      </c>
      <c r="R2185" s="62">
        <f t="shared" si="346"/>
        <v>0</v>
      </c>
      <c r="S2185" s="66">
        <f t="shared" si="347"/>
        <v>0</v>
      </c>
      <c r="T2185" s="7">
        <f>($I2185='Team Results'!$L$4)+0</f>
        <v>0</v>
      </c>
      <c r="U2185" s="7">
        <f t="shared" si="348"/>
        <v>0</v>
      </c>
      <c r="V2185" s="7">
        <f t="shared" si="349"/>
        <v>0</v>
      </c>
      <c r="W2185" s="66">
        <f t="shared" si="350"/>
        <v>0</v>
      </c>
      <c r="X2185" s="62"/>
      <c r="Y2185" s="62"/>
      <c r="Z2185" s="62"/>
      <c r="AA2185" s="62"/>
      <c r="AB2185" s="62"/>
      <c r="AC2185" s="62"/>
      <c r="AD2185" s="62"/>
      <c r="AE2185" s="62"/>
      <c r="AF2185" s="62"/>
      <c r="AG2185" s="62"/>
      <c r="AH2185" s="62"/>
      <c r="AI2185" s="62"/>
      <c r="AJ2185" s="62"/>
      <c r="AK2185" s="62"/>
      <c r="AL2185" s="62"/>
      <c r="AM2185" s="62"/>
      <c r="AN2185" s="62"/>
      <c r="AO2185" s="62"/>
      <c r="AP2185" s="62"/>
      <c r="AQ2185" s="62"/>
      <c r="AR2185" s="62"/>
      <c r="AS2185" s="62"/>
      <c r="AT2185" s="62"/>
      <c r="AU2185" s="62"/>
      <c r="AV2185" s="62"/>
      <c r="AW2185" s="62"/>
      <c r="AX2185" s="62"/>
      <c r="AY2185" s="62"/>
      <c r="AZ2185" s="62"/>
    </row>
    <row r="2186" spans="1:52" s="8" customFormat="1" ht="15">
      <c r="D2186" s="773"/>
      <c r="E2186" s="536"/>
      <c r="F2186" s="547"/>
      <c r="G2186" s="547"/>
      <c r="H2186" s="521"/>
      <c r="I2186" s="598"/>
      <c r="J2186" s="556"/>
      <c r="K2186" s="556"/>
      <c r="L2186" s="556"/>
      <c r="M2186" s="556"/>
      <c r="N2186" s="556"/>
      <c r="O2186" s="599"/>
      <c r="P2186" s="671">
        <f t="shared" si="344"/>
        <v>0</v>
      </c>
      <c r="Q2186" s="63">
        <f t="shared" si="345"/>
        <v>0</v>
      </c>
      <c r="R2186" s="62">
        <f t="shared" si="346"/>
        <v>0</v>
      </c>
      <c r="S2186" s="66">
        <f t="shared" si="347"/>
        <v>0</v>
      </c>
      <c r="T2186" s="7">
        <f>($I2186='Team Results'!$L$4)+0</f>
        <v>0</v>
      </c>
      <c r="U2186" s="7">
        <f t="shared" si="348"/>
        <v>0</v>
      </c>
      <c r="V2186" s="7">
        <f t="shared" si="349"/>
        <v>0</v>
      </c>
      <c r="W2186" s="66">
        <f t="shared" si="350"/>
        <v>0</v>
      </c>
      <c r="X2186" s="62"/>
      <c r="Y2186" s="62"/>
      <c r="Z2186" s="62"/>
      <c r="AA2186" s="62"/>
      <c r="AB2186" s="62"/>
      <c r="AC2186" s="62"/>
      <c r="AD2186" s="62"/>
      <c r="AE2186" s="62"/>
      <c r="AF2186" s="62"/>
      <c r="AG2186" s="62"/>
      <c r="AH2186" s="62"/>
      <c r="AI2186" s="62"/>
      <c r="AJ2186" s="62"/>
      <c r="AK2186" s="62"/>
      <c r="AL2186" s="62"/>
      <c r="AM2186" s="62"/>
      <c r="AN2186" s="62"/>
      <c r="AO2186" s="62"/>
      <c r="AP2186" s="62"/>
      <c r="AQ2186" s="62"/>
      <c r="AR2186" s="62"/>
      <c r="AS2186" s="62"/>
      <c r="AT2186" s="62"/>
      <c r="AU2186" s="62"/>
      <c r="AV2186" s="62"/>
      <c r="AW2186" s="62"/>
      <c r="AX2186" s="62"/>
      <c r="AY2186" s="62"/>
      <c r="AZ2186" s="62"/>
    </row>
    <row r="2187" spans="1:52" s="8" customFormat="1" ht="15">
      <c r="D2187" s="773"/>
      <c r="E2187" s="536"/>
      <c r="F2187" s="547"/>
      <c r="G2187" s="547"/>
      <c r="H2187" s="521"/>
      <c r="I2187" s="598"/>
      <c r="J2187" s="556"/>
      <c r="K2187" s="600"/>
      <c r="L2187" s="556"/>
      <c r="M2187" s="556"/>
      <c r="N2187" s="600"/>
      <c r="O2187" s="599"/>
      <c r="P2187" s="671">
        <f t="shared" si="344"/>
        <v>0</v>
      </c>
      <c r="Q2187" s="63">
        <f t="shared" si="345"/>
        <v>0</v>
      </c>
      <c r="R2187" s="62">
        <f t="shared" si="346"/>
        <v>0</v>
      </c>
      <c r="S2187" s="66">
        <f t="shared" si="347"/>
        <v>0</v>
      </c>
      <c r="T2187" s="7">
        <f>($I2187='Team Results'!$L$4)+0</f>
        <v>0</v>
      </c>
      <c r="U2187" s="7">
        <f t="shared" si="348"/>
        <v>0</v>
      </c>
      <c r="V2187" s="7">
        <f t="shared" si="349"/>
        <v>0</v>
      </c>
      <c r="W2187" s="66">
        <f t="shared" si="350"/>
        <v>0</v>
      </c>
      <c r="X2187" s="62"/>
      <c r="Y2187" s="62"/>
      <c r="Z2187" s="62"/>
      <c r="AA2187" s="62"/>
      <c r="AB2187" s="62"/>
      <c r="AC2187" s="62"/>
      <c r="AD2187" s="62"/>
      <c r="AE2187" s="62"/>
      <c r="AF2187" s="62"/>
      <c r="AG2187" s="62"/>
      <c r="AH2187" s="62"/>
      <c r="AI2187" s="62"/>
      <c r="AJ2187" s="62"/>
      <c r="AK2187" s="62"/>
      <c r="AL2187" s="62"/>
      <c r="AM2187" s="62"/>
      <c r="AN2187" s="62"/>
      <c r="AO2187" s="62"/>
      <c r="AP2187" s="62"/>
      <c r="AQ2187" s="62"/>
      <c r="AR2187" s="62"/>
      <c r="AS2187" s="62"/>
      <c r="AT2187" s="62"/>
      <c r="AU2187" s="62"/>
      <c r="AV2187" s="62"/>
      <c r="AW2187" s="62"/>
      <c r="AX2187" s="62"/>
      <c r="AY2187" s="62"/>
      <c r="AZ2187" s="62"/>
    </row>
    <row r="2188" spans="1:52" s="8" customFormat="1" ht="15">
      <c r="D2188" s="773"/>
      <c r="E2188" s="536"/>
      <c r="F2188" s="547"/>
      <c r="G2188" s="547"/>
      <c r="H2188" s="521"/>
      <c r="I2188" s="598"/>
      <c r="J2188" s="556"/>
      <c r="K2188" s="556"/>
      <c r="L2188" s="556"/>
      <c r="M2188" s="556"/>
      <c r="N2188" s="556"/>
      <c r="O2188" s="599"/>
      <c r="P2188" s="671">
        <f t="shared" si="344"/>
        <v>0</v>
      </c>
      <c r="Q2188" s="63">
        <f t="shared" si="345"/>
        <v>0</v>
      </c>
      <c r="R2188" s="62">
        <f t="shared" si="346"/>
        <v>0</v>
      </c>
      <c r="S2188" s="66">
        <f t="shared" si="347"/>
        <v>0</v>
      </c>
      <c r="T2188" s="7">
        <f>($I2188='Team Results'!$L$4)+0</f>
        <v>0</v>
      </c>
      <c r="U2188" s="7">
        <f t="shared" si="348"/>
        <v>0</v>
      </c>
      <c r="V2188" s="7">
        <f t="shared" si="349"/>
        <v>0</v>
      </c>
      <c r="W2188" s="66">
        <f t="shared" si="350"/>
        <v>0</v>
      </c>
      <c r="X2188" s="62"/>
      <c r="Y2188" s="62"/>
      <c r="Z2188" s="62"/>
      <c r="AA2188" s="62"/>
      <c r="AB2188" s="62"/>
      <c r="AC2188" s="62"/>
      <c r="AD2188" s="62"/>
      <c r="AE2188" s="62"/>
      <c r="AF2188" s="62"/>
      <c r="AG2188" s="62"/>
      <c r="AH2188" s="62"/>
      <c r="AI2188" s="62"/>
      <c r="AJ2188" s="62"/>
      <c r="AK2188" s="62"/>
      <c r="AL2188" s="62"/>
      <c r="AM2188" s="62"/>
      <c r="AN2188" s="62"/>
      <c r="AO2188" s="62"/>
      <c r="AP2188" s="62"/>
      <c r="AQ2188" s="62"/>
      <c r="AR2188" s="62"/>
      <c r="AS2188" s="62"/>
      <c r="AT2188" s="62"/>
      <c r="AU2188" s="62"/>
      <c r="AV2188" s="62"/>
      <c r="AW2188" s="62"/>
      <c r="AX2188" s="62"/>
      <c r="AY2188" s="62"/>
      <c r="AZ2188" s="62"/>
    </row>
    <row r="2189" spans="1:52" s="8" customFormat="1" ht="15">
      <c r="D2189" s="773"/>
      <c r="E2189" s="536"/>
      <c r="F2189" s="547"/>
      <c r="G2189" s="547"/>
      <c r="H2189" s="521"/>
      <c r="I2189" s="598"/>
      <c r="J2189" s="556"/>
      <c r="K2189" s="600"/>
      <c r="L2189" s="556"/>
      <c r="M2189" s="556"/>
      <c r="N2189" s="600"/>
      <c r="O2189" s="599"/>
      <c r="P2189" s="671">
        <f t="shared" si="344"/>
        <v>0</v>
      </c>
      <c r="Q2189" s="63">
        <f t="shared" si="345"/>
        <v>0</v>
      </c>
      <c r="R2189" s="62">
        <f t="shared" si="346"/>
        <v>0</v>
      </c>
      <c r="S2189" s="66">
        <f t="shared" si="347"/>
        <v>0</v>
      </c>
      <c r="T2189" s="7">
        <f>($I2189='Team Results'!$L$4)+0</f>
        <v>0</v>
      </c>
      <c r="U2189" s="7">
        <f t="shared" si="348"/>
        <v>0</v>
      </c>
      <c r="V2189" s="7">
        <f t="shared" si="349"/>
        <v>0</v>
      </c>
      <c r="W2189" s="66">
        <f t="shared" si="350"/>
        <v>0</v>
      </c>
      <c r="X2189" s="62"/>
      <c r="Y2189" s="62"/>
      <c r="Z2189" s="62"/>
      <c r="AA2189" s="62"/>
      <c r="AB2189" s="62"/>
      <c r="AC2189" s="62"/>
      <c r="AD2189" s="62"/>
      <c r="AE2189" s="62"/>
      <c r="AF2189" s="62"/>
      <c r="AG2189" s="62"/>
      <c r="AH2189" s="62"/>
      <c r="AI2189" s="62"/>
      <c r="AJ2189" s="62"/>
      <c r="AK2189" s="62"/>
      <c r="AL2189" s="62"/>
      <c r="AM2189" s="62"/>
      <c r="AN2189" s="62"/>
      <c r="AO2189" s="62"/>
      <c r="AP2189" s="62"/>
      <c r="AQ2189" s="62"/>
      <c r="AR2189" s="62"/>
      <c r="AS2189" s="62"/>
      <c r="AT2189" s="62"/>
      <c r="AU2189" s="62"/>
      <c r="AV2189" s="62"/>
      <c r="AW2189" s="62"/>
      <c r="AX2189" s="62"/>
      <c r="AY2189" s="62"/>
      <c r="AZ2189" s="62"/>
    </row>
    <row r="2190" spans="1:52" s="8" customFormat="1" ht="15">
      <c r="D2190" s="773"/>
      <c r="E2190" s="536"/>
      <c r="F2190" s="547"/>
      <c r="G2190" s="547"/>
      <c r="H2190" s="521"/>
      <c r="I2190" s="598"/>
      <c r="J2190" s="556"/>
      <c r="K2190" s="600"/>
      <c r="L2190" s="556"/>
      <c r="M2190" s="556"/>
      <c r="N2190" s="600"/>
      <c r="O2190" s="599"/>
      <c r="P2190" s="671">
        <f t="shared" si="344"/>
        <v>0</v>
      </c>
      <c r="Q2190" s="63">
        <f t="shared" si="345"/>
        <v>0</v>
      </c>
      <c r="R2190" s="62">
        <f t="shared" si="346"/>
        <v>0</v>
      </c>
      <c r="S2190" s="66">
        <f t="shared" si="347"/>
        <v>0</v>
      </c>
      <c r="T2190" s="7">
        <f>($I2190='Team Results'!$L$4)+0</f>
        <v>0</v>
      </c>
      <c r="U2190" s="7">
        <f t="shared" si="348"/>
        <v>0</v>
      </c>
      <c r="V2190" s="7">
        <f t="shared" si="349"/>
        <v>0</v>
      </c>
      <c r="W2190" s="66">
        <f t="shared" si="350"/>
        <v>0</v>
      </c>
      <c r="X2190" s="62"/>
      <c r="Y2190" s="62"/>
      <c r="Z2190" s="62"/>
      <c r="AA2190" s="62"/>
      <c r="AB2190" s="62"/>
      <c r="AC2190" s="62"/>
      <c r="AD2190" s="62"/>
      <c r="AE2190" s="62"/>
      <c r="AF2190" s="62"/>
      <c r="AG2190" s="62"/>
      <c r="AH2190" s="62"/>
      <c r="AI2190" s="62"/>
      <c r="AJ2190" s="62"/>
      <c r="AK2190" s="62"/>
      <c r="AL2190" s="62"/>
      <c r="AM2190" s="62"/>
      <c r="AN2190" s="62"/>
      <c r="AO2190" s="62"/>
      <c r="AP2190" s="62"/>
      <c r="AQ2190" s="62"/>
      <c r="AR2190" s="62"/>
      <c r="AS2190" s="62"/>
      <c r="AT2190" s="62"/>
      <c r="AU2190" s="62"/>
      <c r="AV2190" s="62"/>
      <c r="AW2190" s="62"/>
      <c r="AX2190" s="62"/>
      <c r="AY2190" s="62"/>
      <c r="AZ2190" s="62"/>
    </row>
    <row r="2191" spans="1:52" s="8" customFormat="1" ht="15">
      <c r="D2191" s="773"/>
      <c r="E2191" s="536"/>
      <c r="F2191" s="547"/>
      <c r="G2191" s="547"/>
      <c r="H2191" s="521"/>
      <c r="I2191" s="598"/>
      <c r="J2191" s="556"/>
      <c r="K2191" s="556"/>
      <c r="L2191" s="556"/>
      <c r="M2191" s="556"/>
      <c r="N2191" s="556"/>
      <c r="O2191" s="599"/>
      <c r="P2191" s="671">
        <f t="shared" si="344"/>
        <v>0</v>
      </c>
      <c r="Q2191" s="63">
        <f t="shared" si="345"/>
        <v>0</v>
      </c>
      <c r="R2191" s="62">
        <f t="shared" si="346"/>
        <v>0</v>
      </c>
      <c r="S2191" s="66">
        <f t="shared" si="347"/>
        <v>0</v>
      </c>
      <c r="T2191" s="7">
        <f>($I2191='Team Results'!$L$4)+0</f>
        <v>0</v>
      </c>
      <c r="U2191" s="7">
        <f t="shared" si="348"/>
        <v>0</v>
      </c>
      <c r="V2191" s="7">
        <f t="shared" si="349"/>
        <v>0</v>
      </c>
      <c r="W2191" s="66">
        <f t="shared" si="350"/>
        <v>0</v>
      </c>
      <c r="X2191" s="62"/>
      <c r="Y2191" s="62"/>
      <c r="Z2191" s="62"/>
      <c r="AA2191" s="62"/>
      <c r="AB2191" s="62"/>
      <c r="AC2191" s="62"/>
      <c r="AD2191" s="62"/>
      <c r="AE2191" s="62"/>
      <c r="AF2191" s="62"/>
      <c r="AG2191" s="62"/>
      <c r="AH2191" s="62"/>
      <c r="AI2191" s="62"/>
      <c r="AJ2191" s="62"/>
      <c r="AK2191" s="62"/>
      <c r="AL2191" s="62"/>
      <c r="AM2191" s="62"/>
      <c r="AN2191" s="62"/>
      <c r="AO2191" s="62"/>
      <c r="AP2191" s="62"/>
      <c r="AQ2191" s="62"/>
      <c r="AR2191" s="62"/>
      <c r="AS2191" s="62"/>
      <c r="AT2191" s="62"/>
      <c r="AU2191" s="62"/>
      <c r="AV2191" s="62"/>
      <c r="AW2191" s="62"/>
      <c r="AX2191" s="62"/>
      <c r="AY2191" s="62"/>
      <c r="AZ2191" s="62"/>
    </row>
    <row r="2192" spans="1:52" s="8" customFormat="1" ht="15">
      <c r="D2192" s="773"/>
      <c r="E2192" s="536"/>
      <c r="F2192" s="547"/>
      <c r="G2192" s="547"/>
      <c r="H2192" s="521"/>
      <c r="I2192" s="598"/>
      <c r="J2192" s="556"/>
      <c r="K2192" s="556"/>
      <c r="L2192" s="556"/>
      <c r="M2192" s="556"/>
      <c r="N2192" s="556"/>
      <c r="O2192" s="599"/>
      <c r="P2192" s="671">
        <f t="shared" si="344"/>
        <v>0</v>
      </c>
      <c r="Q2192" s="63">
        <f t="shared" si="345"/>
        <v>0</v>
      </c>
      <c r="R2192" s="62">
        <f t="shared" si="346"/>
        <v>0</v>
      </c>
      <c r="S2192" s="66">
        <f t="shared" si="347"/>
        <v>0</v>
      </c>
      <c r="T2192" s="7">
        <f>($I2192='Team Results'!$L$4)+0</f>
        <v>0</v>
      </c>
      <c r="U2192" s="7">
        <f t="shared" si="348"/>
        <v>0</v>
      </c>
      <c r="V2192" s="7">
        <f t="shared" si="349"/>
        <v>0</v>
      </c>
      <c r="W2192" s="66">
        <f t="shared" si="350"/>
        <v>0</v>
      </c>
      <c r="X2192" s="62"/>
      <c r="Y2192" s="62"/>
      <c r="Z2192" s="62"/>
      <c r="AA2192" s="62"/>
      <c r="AB2192" s="62"/>
      <c r="AC2192" s="62"/>
      <c r="AD2192" s="62"/>
      <c r="AE2192" s="62"/>
      <c r="AF2192" s="62"/>
      <c r="AG2192" s="62"/>
      <c r="AH2192" s="62"/>
      <c r="AI2192" s="62"/>
      <c r="AJ2192" s="62"/>
      <c r="AK2192" s="62"/>
      <c r="AL2192" s="62"/>
      <c r="AM2192" s="62"/>
      <c r="AN2192" s="62"/>
      <c r="AO2192" s="62"/>
      <c r="AP2192" s="62"/>
      <c r="AQ2192" s="62"/>
      <c r="AR2192" s="62"/>
      <c r="AS2192" s="62"/>
      <c r="AT2192" s="62"/>
      <c r="AU2192" s="62"/>
      <c r="AV2192" s="62"/>
      <c r="AW2192" s="62"/>
      <c r="AX2192" s="62"/>
      <c r="AY2192" s="62"/>
      <c r="AZ2192" s="62"/>
    </row>
    <row r="2193" spans="4:52" s="8" customFormat="1" ht="15">
      <c r="D2193" s="773"/>
      <c r="E2193" s="536"/>
      <c r="F2193" s="547"/>
      <c r="G2193" s="547"/>
      <c r="H2193" s="521"/>
      <c r="I2193" s="598"/>
      <c r="J2193" s="556"/>
      <c r="K2193" s="556"/>
      <c r="L2193" s="556"/>
      <c r="M2193" s="556"/>
      <c r="N2193" s="556"/>
      <c r="O2193" s="599"/>
      <c r="P2193" s="671">
        <f t="shared" si="344"/>
        <v>0</v>
      </c>
      <c r="Q2193" s="63">
        <f t="shared" si="345"/>
        <v>0</v>
      </c>
      <c r="R2193" s="62">
        <f t="shared" si="346"/>
        <v>0</v>
      </c>
      <c r="S2193" s="66">
        <f t="shared" si="347"/>
        <v>0</v>
      </c>
      <c r="T2193" s="7">
        <f>($I2193='Team Results'!$L$4)+0</f>
        <v>0</v>
      </c>
      <c r="U2193" s="7">
        <f t="shared" si="348"/>
        <v>0</v>
      </c>
      <c r="V2193" s="7">
        <f t="shared" si="349"/>
        <v>0</v>
      </c>
      <c r="W2193" s="66">
        <f t="shared" si="350"/>
        <v>0</v>
      </c>
      <c r="X2193" s="62"/>
      <c r="Y2193" s="62"/>
      <c r="Z2193" s="62"/>
      <c r="AA2193" s="62"/>
      <c r="AB2193" s="62"/>
      <c r="AC2193" s="62"/>
      <c r="AD2193" s="62"/>
      <c r="AE2193" s="62"/>
      <c r="AF2193" s="62"/>
      <c r="AG2193" s="62"/>
      <c r="AH2193" s="62"/>
      <c r="AI2193" s="62"/>
      <c r="AJ2193" s="62"/>
      <c r="AK2193" s="62"/>
      <c r="AL2193" s="62"/>
      <c r="AM2193" s="62"/>
      <c r="AN2193" s="62"/>
      <c r="AO2193" s="62"/>
      <c r="AP2193" s="62"/>
      <c r="AQ2193" s="62"/>
      <c r="AR2193" s="62"/>
      <c r="AS2193" s="62"/>
      <c r="AT2193" s="62"/>
      <c r="AU2193" s="62"/>
      <c r="AV2193" s="62"/>
      <c r="AW2193" s="62"/>
      <c r="AX2193" s="62"/>
      <c r="AY2193" s="62"/>
      <c r="AZ2193" s="62"/>
    </row>
    <row r="2194" spans="4:52" s="8" customFormat="1" ht="15">
      <c r="D2194" s="773"/>
      <c r="E2194" s="536"/>
      <c r="F2194" s="547"/>
      <c r="G2194" s="547"/>
      <c r="H2194" s="521"/>
      <c r="I2194" s="598"/>
      <c r="J2194" s="556"/>
      <c r="K2194" s="600"/>
      <c r="L2194" s="556"/>
      <c r="M2194" s="556"/>
      <c r="N2194" s="600"/>
      <c r="O2194" s="599"/>
      <c r="P2194" s="671">
        <f t="shared" si="344"/>
        <v>0</v>
      </c>
      <c r="Q2194" s="63">
        <f t="shared" si="345"/>
        <v>0</v>
      </c>
      <c r="R2194" s="62">
        <f t="shared" si="346"/>
        <v>0</v>
      </c>
      <c r="S2194" s="66">
        <f t="shared" si="347"/>
        <v>0</v>
      </c>
      <c r="T2194" s="7">
        <f>($I2194='Team Results'!$L$4)+0</f>
        <v>0</v>
      </c>
      <c r="U2194" s="7">
        <f t="shared" si="348"/>
        <v>0</v>
      </c>
      <c r="V2194" s="7">
        <f t="shared" si="349"/>
        <v>0</v>
      </c>
      <c r="W2194" s="66">
        <f t="shared" si="350"/>
        <v>0</v>
      </c>
      <c r="X2194" s="62"/>
      <c r="Y2194" s="62"/>
      <c r="Z2194" s="62"/>
      <c r="AA2194" s="62"/>
      <c r="AB2194" s="62"/>
      <c r="AC2194" s="62"/>
      <c r="AD2194" s="62"/>
      <c r="AE2194" s="62"/>
      <c r="AF2194" s="62"/>
      <c r="AG2194" s="62"/>
      <c r="AH2194" s="62"/>
      <c r="AI2194" s="62"/>
      <c r="AJ2194" s="62"/>
      <c r="AK2194" s="62"/>
      <c r="AL2194" s="62"/>
      <c r="AM2194" s="62"/>
      <c r="AN2194" s="62"/>
      <c r="AO2194" s="62"/>
      <c r="AP2194" s="62"/>
      <c r="AQ2194" s="62"/>
      <c r="AR2194" s="62"/>
      <c r="AS2194" s="62"/>
      <c r="AT2194" s="62"/>
      <c r="AU2194" s="62"/>
      <c r="AV2194" s="62"/>
      <c r="AW2194" s="62"/>
      <c r="AX2194" s="62"/>
      <c r="AY2194" s="62"/>
      <c r="AZ2194" s="62"/>
    </row>
    <row r="2195" spans="4:52" s="8" customFormat="1" ht="15">
      <c r="D2195" s="773"/>
      <c r="E2195" s="536"/>
      <c r="F2195" s="547"/>
      <c r="G2195" s="547"/>
      <c r="H2195" s="521"/>
      <c r="I2195" s="598"/>
      <c r="J2195" s="556"/>
      <c r="K2195" s="600"/>
      <c r="L2195" s="556"/>
      <c r="M2195" s="556"/>
      <c r="N2195" s="600"/>
      <c r="O2195" s="599"/>
      <c r="P2195" s="671">
        <f t="shared" ref="P2195:P2197" si="351">COUNTA(J2195:N2195)</f>
        <v>0</v>
      </c>
      <c r="Q2195" s="63">
        <f t="shared" si="345"/>
        <v>0</v>
      </c>
      <c r="R2195" s="62">
        <f t="shared" si="346"/>
        <v>0</v>
      </c>
      <c r="S2195" s="66">
        <f t="shared" si="347"/>
        <v>0</v>
      </c>
      <c r="T2195" s="7">
        <f>($I2195='Team Results'!$L$4)+0</f>
        <v>0</v>
      </c>
      <c r="U2195" s="7">
        <f t="shared" si="348"/>
        <v>0</v>
      </c>
      <c r="V2195" s="7">
        <f t="shared" si="349"/>
        <v>0</v>
      </c>
      <c r="W2195" s="66">
        <f t="shared" si="350"/>
        <v>0</v>
      </c>
      <c r="X2195" s="62"/>
      <c r="Y2195" s="62"/>
      <c r="Z2195" s="62"/>
      <c r="AA2195" s="62"/>
      <c r="AB2195" s="62"/>
      <c r="AC2195" s="62"/>
      <c r="AD2195" s="62"/>
      <c r="AE2195" s="62"/>
      <c r="AF2195" s="62"/>
      <c r="AG2195" s="62"/>
      <c r="AH2195" s="62"/>
      <c r="AI2195" s="62"/>
      <c r="AJ2195" s="62"/>
      <c r="AK2195" s="62"/>
      <c r="AL2195" s="62"/>
      <c r="AM2195" s="62"/>
      <c r="AN2195" s="62"/>
      <c r="AO2195" s="62"/>
      <c r="AP2195" s="62"/>
      <c r="AQ2195" s="62"/>
      <c r="AR2195" s="62"/>
      <c r="AS2195" s="62"/>
      <c r="AT2195" s="62"/>
      <c r="AU2195" s="62"/>
      <c r="AV2195" s="62"/>
      <c r="AW2195" s="62"/>
      <c r="AX2195" s="62"/>
      <c r="AY2195" s="62"/>
      <c r="AZ2195" s="62"/>
    </row>
    <row r="2196" spans="4:52" s="8" customFormat="1" ht="15">
      <c r="D2196" s="773"/>
      <c r="E2196" s="536"/>
      <c r="F2196" s="547"/>
      <c r="G2196" s="547"/>
      <c r="H2196" s="521"/>
      <c r="I2196" s="598"/>
      <c r="J2196" s="556"/>
      <c r="K2196" s="600"/>
      <c r="L2196" s="556"/>
      <c r="M2196" s="556"/>
      <c r="N2196" s="600"/>
      <c r="O2196" s="599"/>
      <c r="P2196" s="671">
        <f t="shared" si="351"/>
        <v>0</v>
      </c>
      <c r="Q2196" s="63">
        <f t="shared" si="345"/>
        <v>0</v>
      </c>
      <c r="R2196" s="62">
        <f t="shared" si="346"/>
        <v>0</v>
      </c>
      <c r="S2196" s="66">
        <f t="shared" si="347"/>
        <v>0</v>
      </c>
      <c r="T2196" s="7">
        <f>($I2196='Team Results'!$L$4)+0</f>
        <v>0</v>
      </c>
      <c r="U2196" s="7">
        <f t="shared" si="348"/>
        <v>0</v>
      </c>
      <c r="V2196" s="7">
        <f t="shared" si="349"/>
        <v>0</v>
      </c>
      <c r="W2196" s="66">
        <f t="shared" si="350"/>
        <v>0</v>
      </c>
      <c r="X2196" s="62"/>
      <c r="Y2196" s="62"/>
      <c r="Z2196" s="62"/>
      <c r="AA2196" s="62"/>
      <c r="AB2196" s="62"/>
      <c r="AC2196" s="62"/>
      <c r="AD2196" s="62"/>
      <c r="AE2196" s="62"/>
      <c r="AF2196" s="62"/>
      <c r="AG2196" s="62"/>
      <c r="AH2196" s="62"/>
      <c r="AI2196" s="62"/>
      <c r="AJ2196" s="62"/>
      <c r="AK2196" s="62"/>
      <c r="AL2196" s="62"/>
      <c r="AM2196" s="62"/>
      <c r="AN2196" s="62"/>
      <c r="AO2196" s="62"/>
      <c r="AP2196" s="62"/>
      <c r="AQ2196" s="62"/>
      <c r="AR2196" s="62"/>
      <c r="AS2196" s="62"/>
      <c r="AT2196" s="62"/>
      <c r="AU2196" s="62"/>
      <c r="AV2196" s="62"/>
      <c r="AW2196" s="62"/>
      <c r="AX2196" s="62"/>
      <c r="AY2196" s="62"/>
      <c r="AZ2196" s="62"/>
    </row>
    <row r="2197" spans="4:52" s="8" customFormat="1" ht="15">
      <c r="D2197" s="773"/>
      <c r="E2197" s="536"/>
      <c r="F2197" s="547"/>
      <c r="G2197" s="547"/>
      <c r="H2197" s="521"/>
      <c r="I2197" s="598"/>
      <c r="J2197" s="556"/>
      <c r="K2197" s="600"/>
      <c r="L2197" s="556"/>
      <c r="M2197" s="556"/>
      <c r="N2197" s="600"/>
      <c r="O2197" s="599"/>
      <c r="P2197" s="671">
        <f t="shared" si="351"/>
        <v>0</v>
      </c>
      <c r="Q2197" s="62"/>
      <c r="R2197" s="62">
        <f t="shared" si="346"/>
        <v>0</v>
      </c>
      <c r="S2197" s="66">
        <f t="shared" si="347"/>
        <v>0</v>
      </c>
      <c r="T2197" s="7">
        <f>($I2197='Team Results'!$L$4)+0</f>
        <v>0</v>
      </c>
      <c r="U2197" s="7">
        <f t="shared" si="348"/>
        <v>0</v>
      </c>
      <c r="V2197" s="7">
        <f t="shared" si="349"/>
        <v>0</v>
      </c>
      <c r="W2197" s="66">
        <f t="shared" si="350"/>
        <v>0</v>
      </c>
      <c r="X2197" s="62"/>
      <c r="Y2197" s="62"/>
      <c r="Z2197" s="62"/>
      <c r="AA2197" s="62"/>
      <c r="AB2197" s="62"/>
      <c r="AC2197" s="62"/>
      <c r="AD2197" s="62"/>
      <c r="AE2197" s="62"/>
      <c r="AF2197" s="62"/>
      <c r="AG2197" s="62"/>
      <c r="AH2197" s="62"/>
      <c r="AI2197" s="62"/>
      <c r="AJ2197" s="62"/>
      <c r="AK2197" s="62"/>
      <c r="AL2197" s="62"/>
      <c r="AM2197" s="62"/>
      <c r="AN2197" s="62"/>
      <c r="AO2197" s="62"/>
      <c r="AP2197" s="62"/>
      <c r="AQ2197" s="62"/>
      <c r="AR2197" s="62"/>
      <c r="AS2197" s="62"/>
      <c r="AT2197" s="62"/>
      <c r="AU2197" s="62"/>
      <c r="AV2197" s="62"/>
      <c r="AW2197" s="62"/>
      <c r="AX2197" s="62"/>
      <c r="AY2197" s="62"/>
      <c r="AZ2197" s="62"/>
    </row>
    <row r="2198" spans="4:52" s="8" customFormat="1" ht="15">
      <c r="D2198" s="773"/>
      <c r="E2198" s="536"/>
      <c r="F2198" s="547"/>
      <c r="G2198" s="547"/>
      <c r="H2198" s="521"/>
      <c r="I2198" s="598"/>
      <c r="J2198" s="556"/>
      <c r="K2198" s="600"/>
      <c r="L2198" s="556"/>
      <c r="M2198" s="556"/>
      <c r="N2198" s="600"/>
      <c r="O2198" s="599"/>
      <c r="P2198" s="668"/>
      <c r="Q2198" s="62"/>
      <c r="R2198" s="62">
        <f t="shared" si="346"/>
        <v>0</v>
      </c>
      <c r="S2198" s="66">
        <f t="shared" si="347"/>
        <v>0</v>
      </c>
      <c r="T2198" s="7">
        <f>($I2198='Team Results'!$L$4)+0</f>
        <v>0</v>
      </c>
      <c r="U2198" s="7">
        <f t="shared" si="348"/>
        <v>0</v>
      </c>
      <c r="V2198" s="7">
        <f t="shared" si="349"/>
        <v>0</v>
      </c>
      <c r="W2198" s="66">
        <f t="shared" si="350"/>
        <v>0</v>
      </c>
      <c r="X2198" s="62"/>
      <c r="Y2198" s="62"/>
      <c r="Z2198" s="62"/>
      <c r="AA2198" s="62"/>
      <c r="AB2198" s="62"/>
      <c r="AC2198" s="62"/>
      <c r="AD2198" s="62"/>
      <c r="AE2198" s="62"/>
      <c r="AF2198" s="62"/>
      <c r="AG2198" s="62"/>
      <c r="AH2198" s="62"/>
      <c r="AI2198" s="62"/>
      <c r="AJ2198" s="62"/>
      <c r="AK2198" s="62"/>
      <c r="AL2198" s="62"/>
      <c r="AM2198" s="62"/>
      <c r="AN2198" s="62"/>
      <c r="AO2198" s="62"/>
      <c r="AP2198" s="62"/>
      <c r="AQ2198" s="62"/>
      <c r="AR2198" s="62"/>
      <c r="AS2198" s="62"/>
      <c r="AT2198" s="62"/>
      <c r="AU2198" s="62"/>
      <c r="AV2198" s="62"/>
      <c r="AW2198" s="62"/>
      <c r="AX2198" s="62"/>
      <c r="AY2198" s="62"/>
      <c r="AZ2198" s="62"/>
    </row>
    <row r="2199" spans="4:52" s="8" customFormat="1" ht="15">
      <c r="D2199" s="773"/>
      <c r="E2199" s="536"/>
      <c r="F2199" s="547"/>
      <c r="G2199" s="547"/>
      <c r="H2199" s="521"/>
      <c r="I2199" s="598"/>
      <c r="J2199" s="556"/>
      <c r="K2199" s="600"/>
      <c r="L2199" s="556"/>
      <c r="M2199" s="556"/>
      <c r="N2199" s="600"/>
      <c r="O2199" s="599"/>
      <c r="P2199" s="668"/>
      <c r="Q2199" s="62"/>
      <c r="R2199" s="62"/>
      <c r="S2199" s="66">
        <f t="shared" ref="S2199:S2202" si="352">IF(G2199+P2199&gt;1,1,0)</f>
        <v>0</v>
      </c>
      <c r="W2199" s="69"/>
      <c r="X2199" s="62"/>
      <c r="Y2199" s="62"/>
      <c r="Z2199" s="62"/>
      <c r="AA2199" s="62"/>
      <c r="AB2199" s="62"/>
      <c r="AC2199" s="62"/>
      <c r="AD2199" s="62"/>
      <c r="AE2199" s="62"/>
      <c r="AF2199" s="62"/>
      <c r="AG2199" s="62"/>
      <c r="AH2199" s="62"/>
      <c r="AI2199" s="62"/>
      <c r="AJ2199" s="62"/>
      <c r="AK2199" s="62"/>
      <c r="AL2199" s="62"/>
      <c r="AM2199" s="62"/>
      <c r="AN2199" s="62"/>
      <c r="AO2199" s="62"/>
      <c r="AP2199" s="62"/>
      <c r="AQ2199" s="62"/>
      <c r="AR2199" s="62"/>
      <c r="AS2199" s="62"/>
      <c r="AT2199" s="62"/>
      <c r="AU2199" s="62"/>
      <c r="AV2199" s="62"/>
      <c r="AW2199" s="62"/>
      <c r="AX2199" s="62"/>
      <c r="AY2199" s="62"/>
      <c r="AZ2199" s="62"/>
    </row>
    <row r="2200" spans="4:52" s="8" customFormat="1" ht="15">
      <c r="D2200" s="773"/>
      <c r="E2200" s="536"/>
      <c r="F2200" s="547"/>
      <c r="G2200" s="547"/>
      <c r="H2200" s="521"/>
      <c r="I2200" s="598"/>
      <c r="J2200" s="556"/>
      <c r="K2200" s="600"/>
      <c r="L2200" s="556"/>
      <c r="M2200" s="556"/>
      <c r="N2200" s="600"/>
      <c r="O2200" s="599"/>
      <c r="P2200" s="668"/>
      <c r="Q2200" s="62"/>
      <c r="R2200" s="62"/>
      <c r="S2200" s="66">
        <f t="shared" si="352"/>
        <v>0</v>
      </c>
      <c r="W2200" s="69"/>
      <c r="X2200" s="62"/>
      <c r="Y2200" s="62"/>
      <c r="Z2200" s="62"/>
      <c r="AA2200" s="62"/>
      <c r="AB2200" s="62"/>
      <c r="AC2200" s="62"/>
      <c r="AD2200" s="62"/>
      <c r="AE2200" s="62"/>
      <c r="AF2200" s="62"/>
      <c r="AG2200" s="62"/>
      <c r="AH2200" s="62"/>
      <c r="AI2200" s="62"/>
      <c r="AJ2200" s="62"/>
      <c r="AK2200" s="62"/>
      <c r="AL2200" s="62"/>
      <c r="AM2200" s="62"/>
      <c r="AN2200" s="62"/>
      <c r="AO2200" s="62"/>
      <c r="AP2200" s="62"/>
      <c r="AQ2200" s="62"/>
      <c r="AR2200" s="62"/>
      <c r="AS2200" s="62"/>
      <c r="AT2200" s="62"/>
      <c r="AU2200" s="62"/>
      <c r="AV2200" s="62"/>
      <c r="AW2200" s="62"/>
      <c r="AX2200" s="62"/>
      <c r="AY2200" s="62"/>
      <c r="AZ2200" s="62"/>
    </row>
    <row r="2201" spans="4:52" s="8" customFormat="1" ht="15">
      <c r="D2201" s="773"/>
      <c r="E2201" s="536"/>
      <c r="F2201" s="547"/>
      <c r="G2201" s="547"/>
      <c r="H2201" s="521"/>
      <c r="I2201" s="598"/>
      <c r="J2201" s="556"/>
      <c r="K2201" s="600"/>
      <c r="L2201" s="556"/>
      <c r="M2201" s="556"/>
      <c r="N2201" s="600"/>
      <c r="O2201" s="599"/>
      <c r="P2201" s="668"/>
      <c r="Q2201" s="62"/>
      <c r="R2201" s="62"/>
      <c r="S2201" s="66">
        <f t="shared" si="352"/>
        <v>0</v>
      </c>
      <c r="W2201" s="69"/>
      <c r="X2201" s="62"/>
      <c r="Y2201" s="62"/>
      <c r="Z2201" s="62"/>
      <c r="AA2201" s="62"/>
      <c r="AB2201" s="62"/>
      <c r="AC2201" s="62"/>
      <c r="AD2201" s="62"/>
      <c r="AE2201" s="62"/>
      <c r="AF2201" s="62"/>
      <c r="AG2201" s="62"/>
      <c r="AH2201" s="62"/>
      <c r="AI2201" s="62"/>
      <c r="AJ2201" s="62"/>
      <c r="AK2201" s="62"/>
      <c r="AL2201" s="62"/>
      <c r="AM2201" s="62"/>
      <c r="AN2201" s="62"/>
      <c r="AO2201" s="62"/>
      <c r="AP2201" s="62"/>
      <c r="AQ2201" s="62"/>
      <c r="AR2201" s="62"/>
      <c r="AS2201" s="62"/>
      <c r="AT2201" s="62"/>
      <c r="AU2201" s="62"/>
      <c r="AV2201" s="62"/>
      <c r="AW2201" s="62"/>
      <c r="AX2201" s="62"/>
      <c r="AY2201" s="62"/>
      <c r="AZ2201" s="62"/>
    </row>
    <row r="2202" spans="4:52" s="8" customFormat="1" ht="15">
      <c r="D2202" s="773"/>
      <c r="E2202" s="536"/>
      <c r="F2202" s="547"/>
      <c r="G2202" s="547"/>
      <c r="H2202" s="521"/>
      <c r="I2202" s="598"/>
      <c r="J2202" s="556"/>
      <c r="K2202" s="600"/>
      <c r="L2202" s="556"/>
      <c r="M2202" s="556"/>
      <c r="N2202" s="600"/>
      <c r="O2202" s="599"/>
      <c r="P2202" s="668"/>
      <c r="Q2202" s="62"/>
      <c r="R2202" s="62"/>
      <c r="S2202" s="66">
        <f t="shared" si="352"/>
        <v>0</v>
      </c>
      <c r="W2202" s="69"/>
      <c r="X2202" s="62"/>
      <c r="Y2202" s="62"/>
      <c r="Z2202" s="62"/>
      <c r="AA2202" s="62"/>
      <c r="AB2202" s="62"/>
      <c r="AC2202" s="62"/>
      <c r="AD2202" s="62"/>
      <c r="AE2202" s="62"/>
      <c r="AF2202" s="62"/>
      <c r="AG2202" s="62"/>
      <c r="AH2202" s="62"/>
      <c r="AI2202" s="62"/>
      <c r="AJ2202" s="62"/>
      <c r="AK2202" s="62"/>
      <c r="AL2202" s="62"/>
      <c r="AM2202" s="62"/>
      <c r="AN2202" s="62"/>
      <c r="AO2202" s="62"/>
      <c r="AP2202" s="62"/>
      <c r="AQ2202" s="62"/>
      <c r="AR2202" s="62"/>
      <c r="AS2202" s="62"/>
      <c r="AT2202" s="62"/>
      <c r="AU2202" s="62"/>
      <c r="AV2202" s="62"/>
      <c r="AW2202" s="62"/>
      <c r="AX2202" s="62"/>
      <c r="AY2202" s="62"/>
      <c r="AZ2202" s="62"/>
    </row>
    <row r="2203" spans="4:52" s="8" customFormat="1" ht="15">
      <c r="D2203" s="773"/>
      <c r="E2203" s="536"/>
      <c r="F2203" s="547"/>
      <c r="G2203" s="547"/>
      <c r="H2203" s="521"/>
      <c r="I2203" s="598"/>
      <c r="J2203" s="556"/>
      <c r="K2203" s="556"/>
      <c r="L2203" s="556"/>
      <c r="M2203" s="556"/>
      <c r="N2203" s="556"/>
      <c r="O2203" s="599"/>
      <c r="P2203" s="668"/>
      <c r="Q2203" s="62"/>
      <c r="R2203" s="62"/>
      <c r="S2203" s="66">
        <f t="shared" ref="S2203:S2207" si="353">IF(J2203="Yes",1,0)</f>
        <v>0</v>
      </c>
      <c r="W2203" s="69"/>
      <c r="X2203" s="62"/>
      <c r="Y2203" s="62"/>
      <c r="Z2203" s="62"/>
      <c r="AA2203" s="62"/>
      <c r="AB2203" s="62"/>
      <c r="AC2203" s="62"/>
      <c r="AD2203" s="62"/>
      <c r="AE2203" s="62"/>
      <c r="AF2203" s="62"/>
      <c r="AG2203" s="62"/>
      <c r="AH2203" s="62"/>
      <c r="AI2203" s="62"/>
      <c r="AJ2203" s="62"/>
      <c r="AK2203" s="62"/>
      <c r="AL2203" s="62"/>
      <c r="AM2203" s="62"/>
      <c r="AN2203" s="62"/>
      <c r="AO2203" s="62"/>
      <c r="AP2203" s="62"/>
      <c r="AQ2203" s="62"/>
      <c r="AR2203" s="62"/>
      <c r="AS2203" s="62"/>
      <c r="AT2203" s="62"/>
      <c r="AU2203" s="62"/>
      <c r="AV2203" s="62"/>
      <c r="AW2203" s="62"/>
      <c r="AX2203" s="62"/>
      <c r="AY2203" s="62"/>
      <c r="AZ2203" s="62"/>
    </row>
    <row r="2204" spans="4:52" s="8" customFormat="1" ht="15">
      <c r="D2204" s="773"/>
      <c r="E2204" s="536"/>
      <c r="F2204" s="547"/>
      <c r="G2204" s="547"/>
      <c r="H2204" s="521"/>
      <c r="I2204" s="598"/>
      <c r="J2204" s="556"/>
      <c r="K2204" s="556"/>
      <c r="L2204" s="556"/>
      <c r="M2204" s="556"/>
      <c r="N2204" s="556"/>
      <c r="O2204" s="599"/>
      <c r="P2204" s="668"/>
      <c r="Q2204" s="62"/>
      <c r="R2204" s="62"/>
      <c r="S2204" s="66">
        <f t="shared" si="353"/>
        <v>0</v>
      </c>
      <c r="W2204" s="69"/>
      <c r="X2204" s="62"/>
      <c r="Y2204" s="62"/>
      <c r="Z2204" s="62"/>
      <c r="AA2204" s="62"/>
      <c r="AB2204" s="62"/>
      <c r="AC2204" s="62"/>
      <c r="AD2204" s="62"/>
      <c r="AE2204" s="62"/>
      <c r="AF2204" s="62"/>
      <c r="AG2204" s="62"/>
      <c r="AH2204" s="62"/>
      <c r="AI2204" s="62"/>
      <c r="AJ2204" s="62"/>
      <c r="AK2204" s="62"/>
      <c r="AL2204" s="62"/>
      <c r="AM2204" s="62"/>
      <c r="AN2204" s="62"/>
      <c r="AO2204" s="62"/>
      <c r="AP2204" s="62"/>
      <c r="AQ2204" s="62"/>
      <c r="AR2204" s="62"/>
      <c r="AS2204" s="62"/>
      <c r="AT2204" s="62"/>
      <c r="AU2204" s="62"/>
      <c r="AV2204" s="62"/>
      <c r="AW2204" s="62"/>
      <c r="AX2204" s="62"/>
      <c r="AY2204" s="62"/>
      <c r="AZ2204" s="62"/>
    </row>
    <row r="2205" spans="4:52" s="8" customFormat="1" ht="15">
      <c r="D2205" s="773"/>
      <c r="E2205" s="536"/>
      <c r="F2205" s="547"/>
      <c r="G2205" s="547"/>
      <c r="H2205" s="521"/>
      <c r="I2205" s="598"/>
      <c r="J2205" s="556"/>
      <c r="K2205" s="556"/>
      <c r="L2205" s="556"/>
      <c r="M2205" s="556"/>
      <c r="N2205" s="556"/>
      <c r="O2205" s="599"/>
      <c r="P2205" s="668"/>
      <c r="Q2205" s="62"/>
      <c r="R2205" s="62"/>
      <c r="S2205" s="66">
        <f t="shared" si="353"/>
        <v>0</v>
      </c>
      <c r="W2205" s="69"/>
      <c r="X2205" s="62"/>
      <c r="Y2205" s="62"/>
      <c r="Z2205" s="62"/>
      <c r="AA2205" s="62"/>
      <c r="AB2205" s="62"/>
      <c r="AC2205" s="62"/>
      <c r="AD2205" s="62"/>
      <c r="AE2205" s="62"/>
      <c r="AF2205" s="62"/>
      <c r="AG2205" s="62"/>
      <c r="AH2205" s="62"/>
      <c r="AI2205" s="62"/>
      <c r="AJ2205" s="62"/>
      <c r="AK2205" s="62"/>
      <c r="AL2205" s="62"/>
      <c r="AM2205" s="62"/>
      <c r="AN2205" s="62"/>
      <c r="AO2205" s="62"/>
      <c r="AP2205" s="62"/>
      <c r="AQ2205" s="62"/>
      <c r="AR2205" s="62"/>
      <c r="AS2205" s="62"/>
      <c r="AT2205" s="62"/>
      <c r="AU2205" s="62"/>
      <c r="AV2205" s="62"/>
      <c r="AW2205" s="62"/>
      <c r="AX2205" s="62"/>
      <c r="AY2205" s="62"/>
      <c r="AZ2205" s="62"/>
    </row>
    <row r="2206" spans="4:52" s="8" customFormat="1" ht="15">
      <c r="D2206" s="773"/>
      <c r="E2206" s="536"/>
      <c r="F2206" s="547"/>
      <c r="G2206" s="547"/>
      <c r="H2206" s="521"/>
      <c r="I2206" s="598"/>
      <c r="J2206" s="556"/>
      <c r="K2206" s="556"/>
      <c r="L2206" s="556"/>
      <c r="M2206" s="556"/>
      <c r="N2206" s="556"/>
      <c r="O2206" s="599"/>
      <c r="P2206" s="668"/>
      <c r="Q2206" s="62"/>
      <c r="R2206" s="62"/>
      <c r="S2206" s="66">
        <f t="shared" si="353"/>
        <v>0</v>
      </c>
      <c r="W2206" s="69"/>
      <c r="X2206" s="62"/>
      <c r="Y2206" s="62"/>
      <c r="Z2206" s="62"/>
      <c r="AA2206" s="62"/>
      <c r="AB2206" s="62"/>
      <c r="AC2206" s="62"/>
      <c r="AD2206" s="62"/>
      <c r="AE2206" s="62"/>
      <c r="AF2206" s="62"/>
      <c r="AG2206" s="62"/>
      <c r="AH2206" s="62"/>
      <c r="AI2206" s="62"/>
      <c r="AJ2206" s="62"/>
      <c r="AK2206" s="62"/>
      <c r="AL2206" s="62"/>
      <c r="AM2206" s="62"/>
      <c r="AN2206" s="62"/>
      <c r="AO2206" s="62"/>
      <c r="AP2206" s="62"/>
      <c r="AQ2206" s="62"/>
      <c r="AR2206" s="62"/>
      <c r="AS2206" s="62"/>
      <c r="AT2206" s="62"/>
      <c r="AU2206" s="62"/>
      <c r="AV2206" s="62"/>
      <c r="AW2206" s="62"/>
      <c r="AX2206" s="62"/>
      <c r="AY2206" s="62"/>
      <c r="AZ2206" s="62"/>
    </row>
    <row r="2207" spans="4:52" s="8" customFormat="1" ht="15">
      <c r="D2207" s="773"/>
      <c r="E2207" s="536"/>
      <c r="F2207" s="547"/>
      <c r="G2207" s="547"/>
      <c r="H2207" s="521"/>
      <c r="I2207" s="598"/>
      <c r="J2207" s="556"/>
      <c r="K2207" s="600"/>
      <c r="L2207" s="556"/>
      <c r="M2207" s="556"/>
      <c r="N2207" s="600"/>
      <c r="O2207" s="599"/>
      <c r="P2207" s="668"/>
      <c r="Q2207" s="62"/>
      <c r="R2207" s="62"/>
      <c r="S2207" s="66">
        <f t="shared" si="353"/>
        <v>0</v>
      </c>
      <c r="W2207" s="69"/>
      <c r="X2207" s="62"/>
      <c r="Y2207" s="62"/>
      <c r="Z2207" s="62"/>
      <c r="AA2207" s="62"/>
      <c r="AB2207" s="62"/>
      <c r="AC2207" s="62"/>
      <c r="AD2207" s="62"/>
      <c r="AE2207" s="62"/>
      <c r="AF2207" s="62"/>
      <c r="AG2207" s="62"/>
      <c r="AH2207" s="62"/>
      <c r="AI2207" s="62"/>
      <c r="AJ2207" s="62"/>
      <c r="AK2207" s="62"/>
      <c r="AL2207" s="62"/>
      <c r="AM2207" s="62"/>
      <c r="AN2207" s="62"/>
      <c r="AO2207" s="62"/>
      <c r="AP2207" s="62"/>
      <c r="AQ2207" s="62"/>
      <c r="AR2207" s="62"/>
      <c r="AS2207" s="62"/>
      <c r="AT2207" s="62"/>
      <c r="AU2207" s="62"/>
      <c r="AV2207" s="62"/>
      <c r="AW2207" s="62"/>
      <c r="AX2207" s="62"/>
      <c r="AY2207" s="62"/>
      <c r="AZ2207" s="62"/>
    </row>
    <row r="2208" spans="4:52" s="8" customFormat="1" ht="15">
      <c r="D2208" s="773"/>
      <c r="E2208" s="536"/>
      <c r="F2208" s="547"/>
      <c r="G2208" s="547"/>
      <c r="H2208" s="521"/>
      <c r="I2208" s="598"/>
      <c r="J2208" s="556"/>
      <c r="K2208" s="600"/>
      <c r="L2208" s="556"/>
      <c r="M2208" s="556"/>
      <c r="N2208" s="600"/>
      <c r="O2208" s="599"/>
      <c r="P2208" s="668"/>
      <c r="Q2208" s="62"/>
      <c r="R2208" s="62"/>
      <c r="S2208" s="69"/>
      <c r="W2208" s="69"/>
      <c r="X2208" s="62"/>
      <c r="Y2208" s="62"/>
      <c r="Z2208" s="62"/>
      <c r="AA2208" s="62"/>
      <c r="AB2208" s="62"/>
      <c r="AC2208" s="62"/>
      <c r="AD2208" s="62"/>
      <c r="AE2208" s="62"/>
      <c r="AF2208" s="62"/>
      <c r="AG2208" s="62"/>
      <c r="AH2208" s="62"/>
      <c r="AI2208" s="62"/>
      <c r="AJ2208" s="62"/>
      <c r="AK2208" s="62"/>
      <c r="AL2208" s="62"/>
      <c r="AM2208" s="62"/>
      <c r="AN2208" s="62"/>
      <c r="AO2208" s="62"/>
      <c r="AP2208" s="62"/>
      <c r="AQ2208" s="62"/>
      <c r="AR2208" s="62"/>
      <c r="AS2208" s="62"/>
      <c r="AT2208" s="62"/>
      <c r="AU2208" s="62"/>
      <c r="AV2208" s="62"/>
      <c r="AW2208" s="62"/>
      <c r="AX2208" s="62"/>
      <c r="AY2208" s="62"/>
      <c r="AZ2208" s="62"/>
    </row>
    <row r="2209" spans="4:52" s="8" customFormat="1" ht="15">
      <c r="D2209" s="773"/>
      <c r="E2209" s="536"/>
      <c r="F2209" s="547"/>
      <c r="G2209" s="547"/>
      <c r="H2209" s="521"/>
      <c r="I2209" s="598"/>
      <c r="J2209" s="556"/>
      <c r="K2209" s="600"/>
      <c r="L2209" s="556"/>
      <c r="M2209" s="556"/>
      <c r="N2209" s="600"/>
      <c r="O2209" s="599"/>
      <c r="P2209" s="668"/>
      <c r="Q2209" s="62"/>
      <c r="R2209" s="62"/>
      <c r="S2209" s="69"/>
      <c r="W2209" s="69"/>
      <c r="X2209" s="62"/>
      <c r="Y2209" s="62"/>
      <c r="Z2209" s="62"/>
      <c r="AA2209" s="62"/>
      <c r="AB2209" s="62"/>
      <c r="AC2209" s="62"/>
      <c r="AD2209" s="62"/>
      <c r="AE2209" s="62"/>
      <c r="AF2209" s="62"/>
      <c r="AG2209" s="62"/>
      <c r="AH2209" s="62"/>
      <c r="AI2209" s="62"/>
      <c r="AJ2209" s="62"/>
      <c r="AK2209" s="62"/>
      <c r="AL2209" s="62"/>
      <c r="AM2209" s="62"/>
      <c r="AN2209" s="62"/>
      <c r="AO2209" s="62"/>
      <c r="AP2209" s="62"/>
      <c r="AQ2209" s="62"/>
      <c r="AR2209" s="62"/>
      <c r="AS2209" s="62"/>
      <c r="AT2209" s="62"/>
      <c r="AU2209" s="62"/>
      <c r="AV2209" s="62"/>
      <c r="AW2209" s="62"/>
      <c r="AX2209" s="62"/>
      <c r="AY2209" s="62"/>
      <c r="AZ2209" s="62"/>
    </row>
    <row r="2210" spans="4:52" s="8" customFormat="1" ht="15">
      <c r="D2210" s="773"/>
      <c r="E2210" s="536"/>
      <c r="F2210" s="547"/>
      <c r="G2210" s="547"/>
      <c r="H2210" s="521"/>
      <c r="I2210" s="598"/>
      <c r="J2210" s="556"/>
      <c r="K2210" s="600"/>
      <c r="L2210" s="556"/>
      <c r="M2210" s="556"/>
      <c r="N2210" s="600"/>
      <c r="O2210" s="599"/>
      <c r="P2210" s="668"/>
      <c r="Q2210" s="62"/>
      <c r="R2210" s="62"/>
      <c r="S2210" s="69"/>
      <c r="W2210" s="69"/>
      <c r="X2210" s="62"/>
      <c r="Y2210" s="62"/>
      <c r="Z2210" s="62"/>
      <c r="AA2210" s="62"/>
      <c r="AB2210" s="62"/>
      <c r="AC2210" s="62"/>
      <c r="AD2210" s="62"/>
      <c r="AE2210" s="62"/>
      <c r="AF2210" s="62"/>
      <c r="AG2210" s="62"/>
      <c r="AH2210" s="62"/>
      <c r="AI2210" s="62"/>
      <c r="AJ2210" s="62"/>
      <c r="AK2210" s="62"/>
      <c r="AL2210" s="62"/>
      <c r="AM2210" s="62"/>
      <c r="AN2210" s="62"/>
      <c r="AO2210" s="62"/>
      <c r="AP2210" s="62"/>
      <c r="AQ2210" s="62"/>
      <c r="AR2210" s="62"/>
      <c r="AS2210" s="62"/>
      <c r="AT2210" s="62"/>
      <c r="AU2210" s="62"/>
      <c r="AV2210" s="62"/>
      <c r="AW2210" s="62"/>
      <c r="AX2210" s="62"/>
      <c r="AY2210" s="62"/>
      <c r="AZ2210" s="62"/>
    </row>
    <row r="2211" spans="4:52" s="8" customFormat="1" ht="15">
      <c r="D2211" s="773"/>
      <c r="E2211" s="536"/>
      <c r="F2211" s="548"/>
      <c r="G2211" s="547"/>
      <c r="H2211" s="521"/>
      <c r="I2211" s="598"/>
      <c r="J2211" s="601"/>
      <c r="K2211" s="602"/>
      <c r="L2211" s="556"/>
      <c r="M2211" s="603"/>
      <c r="N2211" s="604"/>
      <c r="O2211" s="605"/>
      <c r="P2211" s="668"/>
      <c r="Q2211" s="62"/>
      <c r="R2211" s="62"/>
      <c r="S2211" s="69"/>
      <c r="W2211" s="66"/>
      <c r="X2211" s="62"/>
      <c r="Y2211" s="62"/>
      <c r="Z2211" s="62"/>
      <c r="AA2211" s="62"/>
      <c r="AB2211" s="62"/>
      <c r="AC2211" s="62"/>
      <c r="AD2211" s="62"/>
      <c r="AE2211" s="62"/>
      <c r="AF2211" s="62"/>
      <c r="AG2211" s="62"/>
      <c r="AH2211" s="62"/>
      <c r="AI2211" s="62"/>
      <c r="AJ2211" s="62"/>
      <c r="AK2211" s="62"/>
      <c r="AL2211" s="62"/>
      <c r="AM2211" s="62"/>
      <c r="AN2211" s="62"/>
      <c r="AO2211" s="62"/>
      <c r="AP2211" s="62"/>
      <c r="AQ2211" s="62"/>
      <c r="AR2211" s="62"/>
      <c r="AS2211" s="62"/>
      <c r="AT2211" s="62"/>
      <c r="AU2211" s="62"/>
      <c r="AV2211" s="62"/>
      <c r="AW2211" s="62"/>
      <c r="AX2211" s="62"/>
      <c r="AY2211" s="62"/>
      <c r="AZ2211" s="62"/>
    </row>
    <row r="2212" spans="4:52" s="8" customFormat="1" ht="15">
      <c r="D2212" s="773"/>
      <c r="E2212" s="536"/>
      <c r="F2212" s="548"/>
      <c r="G2212" s="547"/>
      <c r="H2212" s="521"/>
      <c r="I2212" s="598"/>
      <c r="J2212" s="601"/>
      <c r="K2212" s="602"/>
      <c r="L2212" s="556"/>
      <c r="M2212" s="603"/>
      <c r="N2212" s="604"/>
      <c r="O2212" s="605"/>
      <c r="P2212" s="668"/>
      <c r="Q2212" s="62"/>
      <c r="R2212" s="62"/>
      <c r="S2212" s="69"/>
      <c r="W2212" s="66"/>
      <c r="X2212" s="62"/>
      <c r="Y2212" s="62"/>
      <c r="Z2212" s="62"/>
      <c r="AA2212" s="62"/>
      <c r="AB2212" s="62"/>
      <c r="AC2212" s="62"/>
      <c r="AD2212" s="62"/>
      <c r="AE2212" s="62"/>
      <c r="AF2212" s="62"/>
      <c r="AG2212" s="62"/>
      <c r="AH2212" s="62"/>
      <c r="AI2212" s="62"/>
      <c r="AJ2212" s="62"/>
      <c r="AK2212" s="62"/>
      <c r="AL2212" s="62"/>
      <c r="AM2212" s="62"/>
      <c r="AN2212" s="62"/>
      <c r="AO2212" s="62"/>
      <c r="AP2212" s="62"/>
      <c r="AQ2212" s="62"/>
      <c r="AR2212" s="62"/>
      <c r="AS2212" s="62"/>
      <c r="AT2212" s="62"/>
      <c r="AU2212" s="62"/>
      <c r="AV2212" s="62"/>
      <c r="AW2212" s="62"/>
      <c r="AX2212" s="62"/>
      <c r="AY2212" s="62"/>
      <c r="AZ2212" s="62"/>
    </row>
    <row r="2213" spans="4:52" s="8" customFormat="1" ht="15">
      <c r="D2213" s="773"/>
      <c r="E2213" s="536"/>
      <c r="F2213" s="548"/>
      <c r="G2213" s="547"/>
      <c r="H2213" s="521"/>
      <c r="I2213" s="598"/>
      <c r="J2213" s="601"/>
      <c r="K2213" s="602"/>
      <c r="L2213" s="556"/>
      <c r="M2213" s="603"/>
      <c r="N2213" s="604"/>
      <c r="O2213" s="605"/>
      <c r="P2213" s="668"/>
      <c r="Q2213" s="62"/>
      <c r="R2213" s="62"/>
      <c r="S2213" s="69"/>
      <c r="W2213" s="66"/>
      <c r="X2213" s="62"/>
      <c r="Y2213" s="62"/>
      <c r="Z2213" s="62"/>
      <c r="AA2213" s="62"/>
      <c r="AB2213" s="62"/>
      <c r="AC2213" s="62"/>
      <c r="AD2213" s="62"/>
      <c r="AE2213" s="62"/>
      <c r="AF2213" s="62"/>
      <c r="AG2213" s="62"/>
      <c r="AH2213" s="62"/>
      <c r="AI2213" s="62"/>
      <c r="AJ2213" s="62"/>
      <c r="AK2213" s="62"/>
      <c r="AL2213" s="62"/>
      <c r="AM2213" s="62"/>
      <c r="AN2213" s="62"/>
      <c r="AO2213" s="62"/>
      <c r="AP2213" s="62"/>
      <c r="AQ2213" s="62"/>
      <c r="AR2213" s="62"/>
      <c r="AS2213" s="62"/>
      <c r="AT2213" s="62"/>
      <c r="AU2213" s="62"/>
      <c r="AV2213" s="62"/>
      <c r="AW2213" s="62"/>
      <c r="AX2213" s="62"/>
      <c r="AY2213" s="62"/>
      <c r="AZ2213" s="62"/>
    </row>
    <row r="2214" spans="4:52" s="8" customFormat="1" ht="15">
      <c r="D2214" s="773"/>
      <c r="E2214" s="536"/>
      <c r="F2214" s="548"/>
      <c r="G2214" s="547"/>
      <c r="H2214" s="521"/>
      <c r="I2214" s="598"/>
      <c r="J2214" s="601"/>
      <c r="K2214" s="602"/>
      <c r="L2214" s="556"/>
      <c r="M2214" s="603"/>
      <c r="N2214" s="604"/>
      <c r="O2214" s="605"/>
      <c r="P2214" s="668"/>
      <c r="Q2214" s="62"/>
      <c r="R2214" s="62"/>
      <c r="S2214" s="69"/>
      <c r="W2214" s="66"/>
      <c r="X2214" s="62"/>
      <c r="Y2214" s="62"/>
      <c r="Z2214" s="62"/>
      <c r="AA2214" s="62"/>
      <c r="AB2214" s="62"/>
      <c r="AC2214" s="62"/>
      <c r="AD2214" s="62"/>
      <c r="AE2214" s="62"/>
      <c r="AF2214" s="62"/>
      <c r="AG2214" s="62"/>
      <c r="AH2214" s="62"/>
      <c r="AI2214" s="62"/>
      <c r="AJ2214" s="62"/>
      <c r="AK2214" s="62"/>
      <c r="AL2214" s="62"/>
      <c r="AM2214" s="62"/>
      <c r="AN2214" s="62"/>
      <c r="AO2214" s="62"/>
      <c r="AP2214" s="62"/>
      <c r="AQ2214" s="62"/>
      <c r="AR2214" s="62"/>
      <c r="AS2214" s="62"/>
      <c r="AT2214" s="62"/>
      <c r="AU2214" s="62"/>
      <c r="AV2214" s="62"/>
      <c r="AW2214" s="62"/>
      <c r="AX2214" s="62"/>
      <c r="AY2214" s="62"/>
      <c r="AZ2214" s="62"/>
    </row>
    <row r="2215" spans="4:52" s="8" customFormat="1" ht="15">
      <c r="D2215" s="773"/>
      <c r="E2215" s="536"/>
      <c r="F2215" s="548"/>
      <c r="G2215" s="547"/>
      <c r="H2215" s="521"/>
      <c r="I2215" s="598"/>
      <c r="J2215" s="601"/>
      <c r="K2215" s="602"/>
      <c r="L2215" s="556"/>
      <c r="M2215" s="603"/>
      <c r="N2215" s="604"/>
      <c r="O2215" s="605"/>
      <c r="P2215" s="668"/>
      <c r="Q2215" s="62"/>
      <c r="R2215" s="62"/>
      <c r="S2215" s="69"/>
      <c r="W2215" s="66"/>
      <c r="X2215" s="62"/>
      <c r="Y2215" s="62"/>
      <c r="Z2215" s="62"/>
      <c r="AA2215" s="62"/>
      <c r="AB2215" s="62"/>
      <c r="AC2215" s="62"/>
      <c r="AD2215" s="62"/>
      <c r="AE2215" s="62"/>
      <c r="AF2215" s="62"/>
      <c r="AG2215" s="62"/>
      <c r="AH2215" s="62"/>
      <c r="AI2215" s="62"/>
      <c r="AJ2215" s="62"/>
      <c r="AK2215" s="62"/>
      <c r="AL2215" s="62"/>
      <c r="AM2215" s="62"/>
      <c r="AN2215" s="62"/>
      <c r="AO2215" s="62"/>
      <c r="AP2215" s="62"/>
      <c r="AQ2215" s="62"/>
      <c r="AR2215" s="62"/>
      <c r="AS2215" s="62"/>
      <c r="AT2215" s="62"/>
      <c r="AU2215" s="62"/>
      <c r="AV2215" s="62"/>
      <c r="AW2215" s="62"/>
      <c r="AX2215" s="62"/>
      <c r="AY2215" s="62"/>
      <c r="AZ2215" s="62"/>
    </row>
    <row r="2216" spans="4:52" s="8" customFormat="1" ht="15">
      <c r="D2216" s="773"/>
      <c r="E2216" s="536"/>
      <c r="F2216" s="548"/>
      <c r="G2216" s="547"/>
      <c r="H2216" s="521"/>
      <c r="I2216" s="598"/>
      <c r="J2216" s="601"/>
      <c r="K2216" s="603"/>
      <c r="L2216" s="556"/>
      <c r="M2216" s="603"/>
      <c r="N2216" s="606"/>
      <c r="O2216" s="605"/>
      <c r="P2216" s="668"/>
      <c r="Q2216" s="62"/>
      <c r="R2216" s="62"/>
      <c r="S2216" s="69"/>
      <c r="W2216" s="66"/>
      <c r="X2216" s="62"/>
      <c r="Y2216" s="62"/>
      <c r="Z2216" s="62"/>
      <c r="AA2216" s="62"/>
      <c r="AB2216" s="62"/>
      <c r="AC2216" s="62"/>
      <c r="AD2216" s="62"/>
      <c r="AE2216" s="62"/>
      <c r="AF2216" s="62"/>
      <c r="AG2216" s="62"/>
      <c r="AH2216" s="62"/>
      <c r="AI2216" s="62"/>
      <c r="AJ2216" s="62"/>
      <c r="AK2216" s="62"/>
      <c r="AL2216" s="62"/>
      <c r="AM2216" s="62"/>
      <c r="AN2216" s="62"/>
      <c r="AO2216" s="62"/>
      <c r="AP2216" s="62"/>
      <c r="AQ2216" s="62"/>
      <c r="AR2216" s="62"/>
      <c r="AS2216" s="62"/>
      <c r="AT2216" s="62"/>
      <c r="AU2216" s="62"/>
      <c r="AV2216" s="62"/>
      <c r="AW2216" s="62"/>
      <c r="AX2216" s="62"/>
      <c r="AY2216" s="62"/>
      <c r="AZ2216" s="62"/>
    </row>
    <row r="2217" spans="4:52" s="8" customFormat="1" ht="15">
      <c r="D2217" s="773"/>
      <c r="E2217" s="536"/>
      <c r="F2217" s="548"/>
      <c r="G2217" s="547"/>
      <c r="H2217" s="521"/>
      <c r="I2217" s="598"/>
      <c r="J2217" s="601"/>
      <c r="K2217" s="603"/>
      <c r="L2217" s="556"/>
      <c r="M2217" s="603"/>
      <c r="N2217" s="606"/>
      <c r="O2217" s="607"/>
      <c r="P2217" s="669"/>
      <c r="Q2217" s="62"/>
      <c r="R2217" s="62"/>
      <c r="S2217" s="69"/>
      <c r="W2217" s="66"/>
      <c r="X2217" s="62"/>
      <c r="Y2217" s="62"/>
      <c r="Z2217" s="62"/>
      <c r="AA2217" s="62"/>
      <c r="AB2217" s="62"/>
      <c r="AC2217" s="62"/>
      <c r="AD2217" s="62"/>
      <c r="AE2217" s="62"/>
      <c r="AF2217" s="62"/>
      <c r="AG2217" s="62"/>
      <c r="AH2217" s="62"/>
      <c r="AI2217" s="62"/>
      <c r="AJ2217" s="62"/>
      <c r="AK2217" s="62"/>
      <c r="AL2217" s="62"/>
      <c r="AM2217" s="62"/>
      <c r="AN2217" s="62"/>
      <c r="AO2217" s="62"/>
      <c r="AP2217" s="62"/>
      <c r="AQ2217" s="62"/>
      <c r="AR2217" s="62"/>
      <c r="AS2217" s="62"/>
      <c r="AT2217" s="62"/>
      <c r="AU2217" s="62"/>
      <c r="AV2217" s="62"/>
      <c r="AW2217" s="62"/>
      <c r="AX2217" s="62"/>
      <c r="AY2217" s="62"/>
      <c r="AZ2217" s="62"/>
    </row>
  </sheetData>
  <mergeCells count="66">
    <mergeCell ref="D2:O2"/>
    <mergeCell ref="J4:N4"/>
    <mergeCell ref="D375:D414"/>
    <mergeCell ref="I3:O3"/>
    <mergeCell ref="D3:H3"/>
    <mergeCell ref="D252:D291"/>
    <mergeCell ref="D293:D332"/>
    <mergeCell ref="H4:H5"/>
    <mergeCell ref="D170:D209"/>
    <mergeCell ref="E4:E5"/>
    <mergeCell ref="F4:F5"/>
    <mergeCell ref="D4:D5"/>
    <mergeCell ref="D88:D127"/>
    <mergeCell ref="D129:D168"/>
    <mergeCell ref="D211:D250"/>
    <mergeCell ref="G4:G5"/>
    <mergeCell ref="D1851:D1890"/>
    <mergeCell ref="D1892:D1931"/>
    <mergeCell ref="D1441:D1480"/>
    <mergeCell ref="D1482:D1521"/>
    <mergeCell ref="D1687:D1726"/>
    <mergeCell ref="D1728:D1767"/>
    <mergeCell ref="D1769:D1808"/>
    <mergeCell ref="D1810:D1849"/>
    <mergeCell ref="D1646:D1685"/>
    <mergeCell ref="D1605:D1644"/>
    <mergeCell ref="D1523:D1562"/>
    <mergeCell ref="D1564:D1603"/>
    <mergeCell ref="D1359:D1398"/>
    <mergeCell ref="D867:D906"/>
    <mergeCell ref="D2178:D2217"/>
    <mergeCell ref="D1933:D1972"/>
    <mergeCell ref="D1974:D2013"/>
    <mergeCell ref="D2015:D2054"/>
    <mergeCell ref="D2056:D2095"/>
    <mergeCell ref="D2097:D2136"/>
    <mergeCell ref="D2138:D2177"/>
    <mergeCell ref="D908:D947"/>
    <mergeCell ref="D1400:D1439"/>
    <mergeCell ref="D1113:D1152"/>
    <mergeCell ref="D1154:D1193"/>
    <mergeCell ref="D1195:D1234"/>
    <mergeCell ref="D1236:D1275"/>
    <mergeCell ref="D1277:D1316"/>
    <mergeCell ref="T4:W4"/>
    <mergeCell ref="Q4:S4"/>
    <mergeCell ref="I4:I5"/>
    <mergeCell ref="D949:D988"/>
    <mergeCell ref="D990:D1029"/>
    <mergeCell ref="D703:D742"/>
    <mergeCell ref="D744:D783"/>
    <mergeCell ref="D785:D824"/>
    <mergeCell ref="D334:D373"/>
    <mergeCell ref="D826:D865"/>
    <mergeCell ref="D662:D701"/>
    <mergeCell ref="D457:D496"/>
    <mergeCell ref="D498:D537"/>
    <mergeCell ref="D416:D455"/>
    <mergeCell ref="D6:D45"/>
    <mergeCell ref="D47:D86"/>
    <mergeCell ref="D539:D578"/>
    <mergeCell ref="D580:D619"/>
    <mergeCell ref="D621:D660"/>
    <mergeCell ref="D1318:D1357"/>
    <mergeCell ref="D1031:D1070"/>
    <mergeCell ref="D1072:D1111"/>
  </mergeCells>
  <phoneticPr fontId="4" type="noConversion"/>
  <dataValidations count="3">
    <dataValidation type="list" allowBlank="1" showInputMessage="1" showErrorMessage="1" sqref="J170:N2217 K149:K169 J141:J169 J88:N140 L59:N87 J59:J87 K67:K87 J6:N19 K59:K65 L141:N169 K141:K147 J21:N58">
      <formula1>$Y$6:$Y$7</formula1>
    </dataValidation>
    <dataValidation type="list" allowBlank="1" showInputMessage="1" showErrorMessage="1" sqref="I7:I2217">
      <formula1>$Z$7:$Z$18</formula1>
    </dataValidation>
    <dataValidation type="list" allowBlank="1" showInputMessage="1" showErrorMessage="1" sqref="I6">
      <formula1>$Z$7:$Z$16</formula1>
    </dataValidation>
  </dataValidations>
  <hyperlinks>
    <hyperlink ref="E1" location="Instructions!A1" display="Go to Instructions"/>
    <hyperlink ref="N1" location="'Ward Results'!A1" display="Go to Ward Results"/>
    <hyperlink ref="H1" location="FacilityDetails!A1" display="Go to Facility Details"/>
    <hyperlink ref="O1" location="'Team Results'!A1" display="Go to Team Results"/>
    <hyperlink ref="L1" location="'3. Enter CareBundle Dates'!A1" display="Go to Care Bundle Dates"/>
  </hyperlinks>
  <pageMargins left="0.59055118110236227" right="0.59055118110236227" top="0.98425196850393704" bottom="0.98425196850393704" header="0.51181102362204722" footer="0.51181102362204722"/>
  <pageSetup paperSize="9" scale="85" orientation="landscape" horizontalDpi="200" verticalDpi="200" r:id="rId1"/>
  <headerFooter alignWithMargins="0"/>
  <ignoredErrors>
    <ignoredError sqref="J5:N5" unlockedFormula="1"/>
  </ignoredErrors>
</worksheet>
</file>

<file path=xl/worksheets/sheet5.xml><?xml version="1.0" encoding="utf-8"?>
<worksheet xmlns="http://schemas.openxmlformats.org/spreadsheetml/2006/main" xmlns:r="http://schemas.openxmlformats.org/officeDocument/2006/relationships">
  <sheetPr>
    <tabColor theme="5" tint="0.39997558519241921"/>
  </sheetPr>
  <dimension ref="A1:AD49"/>
  <sheetViews>
    <sheetView showGridLines="0" topLeftCell="A3" zoomScale="60" zoomScaleNormal="60" workbookViewId="0">
      <selection activeCell="Q12" sqref="Q12"/>
    </sheetView>
  </sheetViews>
  <sheetFormatPr defaultRowHeight="12.75"/>
  <cols>
    <col min="1" max="1" width="2.5703125" style="1" customWidth="1"/>
    <col min="2" max="2" width="11.28515625" style="1" customWidth="1"/>
    <col min="3" max="3" width="15.85546875" style="1" customWidth="1"/>
    <col min="4" max="4" width="14.5703125" style="1" customWidth="1"/>
    <col min="5" max="5" width="14.85546875" style="1" customWidth="1"/>
    <col min="6" max="6" width="14" style="1" customWidth="1"/>
    <col min="7" max="7" width="17.140625" style="1" customWidth="1"/>
    <col min="8" max="8" width="18.5703125" style="1" customWidth="1"/>
    <col min="9" max="9" width="4.140625" style="1" customWidth="1"/>
    <col min="10" max="10" width="12.7109375" style="1" customWidth="1"/>
    <col min="11" max="11" width="15.28515625" style="1" customWidth="1"/>
    <col min="12" max="12" width="20.140625" style="1" customWidth="1"/>
    <col min="13" max="13" width="17.5703125" style="1" customWidth="1"/>
    <col min="14" max="14" width="18.42578125" style="1" customWidth="1"/>
    <col min="15" max="15" width="20.42578125" style="1" customWidth="1"/>
    <col min="16" max="17" width="15.5703125" style="1" customWidth="1"/>
    <col min="18" max="18" width="11.5703125" style="1" customWidth="1"/>
    <col min="19" max="19" width="11.5703125" style="1" hidden="1" customWidth="1"/>
    <col min="20" max="16384" width="9.140625" style="1"/>
  </cols>
  <sheetData>
    <row r="1" spans="1:30" s="112" customFormat="1" ht="18.75" hidden="1">
      <c r="B1" s="113" t="s">
        <v>51</v>
      </c>
      <c r="C1" s="114"/>
      <c r="D1" s="127" t="s">
        <v>60</v>
      </c>
      <c r="E1" s="115"/>
      <c r="G1" s="126" t="s">
        <v>61</v>
      </c>
      <c r="H1" s="115"/>
      <c r="I1" s="113" t="s">
        <v>52</v>
      </c>
      <c r="J1" s="115"/>
      <c r="L1" s="113" t="s">
        <v>45</v>
      </c>
    </row>
    <row r="2" spans="1:30" s="109" customFormat="1" ht="15.75" hidden="1">
      <c r="C2" s="110"/>
      <c r="D2" s="111"/>
      <c r="E2" s="110"/>
      <c r="F2" s="111"/>
      <c r="G2" s="110"/>
      <c r="H2" s="111"/>
      <c r="J2" s="110"/>
    </row>
    <row r="4" spans="1:30" ht="44.25">
      <c r="B4" s="646" t="s">
        <v>341</v>
      </c>
      <c r="C4" s="647"/>
      <c r="D4" s="648"/>
      <c r="E4" s="795" t="str">
        <f>'Design Your CareBundle'!C38&amp;" Care Bundle Results for "</f>
        <v xml:space="preserve"> Care Bundle Results for </v>
      </c>
      <c r="F4" s="795"/>
      <c r="G4" s="795"/>
      <c r="H4" s="795"/>
      <c r="I4" s="795"/>
      <c r="J4" s="795"/>
      <c r="K4" s="795"/>
      <c r="L4" s="795"/>
      <c r="M4" s="795"/>
      <c r="N4" s="647"/>
      <c r="O4" s="649">
        <f ca="1">NOW()</f>
        <v>42129.652495138886</v>
      </c>
      <c r="Q4" s="92"/>
      <c r="R4" s="81"/>
      <c r="S4" s="81"/>
      <c r="T4" s="81"/>
      <c r="U4" s="81"/>
      <c r="V4" s="81"/>
      <c r="W4" s="81"/>
      <c r="X4" s="81"/>
      <c r="Y4" s="81"/>
      <c r="Z4" s="81"/>
      <c r="AA4" s="81"/>
      <c r="AB4" s="81"/>
      <c r="AC4" s="81"/>
      <c r="AD4" s="81"/>
    </row>
    <row r="5" spans="1:30" ht="34.5">
      <c r="B5" s="792" t="str">
        <f>IF(ISBLANK('Design Your CareBundle'!C9),"",'Design Your CareBundle'!C9&amp;", "&amp;'Design Your CareBundle'!C7&amp;", "&amp;Calculations_Ward!A8)</f>
        <v/>
      </c>
      <c r="C5" s="793"/>
      <c r="D5" s="793"/>
      <c r="E5" s="793"/>
      <c r="F5" s="793"/>
      <c r="G5" s="793"/>
      <c r="H5" s="793"/>
      <c r="I5" s="793"/>
      <c r="J5" s="793"/>
      <c r="K5" s="793"/>
      <c r="L5" s="793"/>
      <c r="M5" s="793"/>
      <c r="N5" s="793"/>
      <c r="O5" s="794"/>
      <c r="Q5" s="92"/>
      <c r="R5" s="81"/>
      <c r="S5" s="81"/>
      <c r="T5" s="81"/>
      <c r="U5" s="81"/>
      <c r="V5" s="81"/>
      <c r="W5" s="81"/>
      <c r="X5" s="81"/>
      <c r="Y5" s="81"/>
      <c r="Z5" s="81"/>
      <c r="AA5" s="81"/>
      <c r="AB5" s="81"/>
      <c r="AC5" s="81"/>
      <c r="AD5" s="81"/>
    </row>
    <row r="6" spans="1:30" s="2" customFormat="1" ht="20.25">
      <c r="A6" s="80"/>
      <c r="B6" s="250"/>
      <c r="C6" s="251"/>
      <c r="D6" s="251"/>
      <c r="E6" s="251"/>
      <c r="F6" s="251"/>
      <c r="G6" s="251"/>
      <c r="H6" s="251"/>
      <c r="I6" s="251"/>
      <c r="J6" s="251"/>
      <c r="K6" s="251"/>
      <c r="L6" s="251"/>
      <c r="M6" s="251"/>
      <c r="N6" s="251"/>
      <c r="O6" s="252"/>
      <c r="P6" s="1"/>
      <c r="Q6" s="91"/>
      <c r="R6" s="81"/>
      <c r="S6" s="81"/>
      <c r="T6" s="81"/>
      <c r="U6" s="81"/>
      <c r="V6" s="81"/>
      <c r="W6" s="81"/>
      <c r="X6" s="81"/>
      <c r="Y6" s="81"/>
      <c r="Z6" s="81"/>
      <c r="AA6" s="81"/>
      <c r="AB6" s="81"/>
      <c r="AC6" s="81"/>
      <c r="AD6" s="81"/>
    </row>
    <row r="7" spans="1:30" s="2" customFormat="1" ht="20.25">
      <c r="A7" s="80"/>
      <c r="B7" s="253"/>
      <c r="C7" s="147"/>
      <c r="D7" s="147"/>
      <c r="E7" s="147"/>
      <c r="F7" s="147"/>
      <c r="G7" s="147"/>
      <c r="H7" s="147"/>
      <c r="I7" s="147"/>
      <c r="J7" s="147"/>
      <c r="K7" s="147"/>
      <c r="L7" s="147"/>
      <c r="M7" s="147"/>
      <c r="N7" s="147"/>
      <c r="O7" s="254"/>
      <c r="P7" s="1"/>
      <c r="Q7" s="91"/>
      <c r="R7" s="81"/>
      <c r="S7" s="81"/>
      <c r="T7" s="81"/>
      <c r="U7" s="81"/>
      <c r="V7" s="81"/>
      <c r="W7" s="81"/>
      <c r="X7" s="81"/>
      <c r="Y7" s="81"/>
      <c r="Z7" s="81"/>
      <c r="AA7" s="81"/>
      <c r="AB7" s="81"/>
      <c r="AC7" s="81"/>
      <c r="AD7" s="81"/>
    </row>
    <row r="8" spans="1:30" ht="15.75">
      <c r="B8" s="253"/>
      <c r="C8" s="147"/>
      <c r="D8" s="147"/>
      <c r="E8" s="147"/>
      <c r="F8" s="147"/>
      <c r="G8" s="147"/>
      <c r="H8" s="147"/>
      <c r="I8" s="147"/>
      <c r="J8" s="147"/>
      <c r="K8" s="147"/>
      <c r="L8" s="147"/>
      <c r="M8" s="147"/>
      <c r="N8" s="147"/>
      <c r="O8" s="254"/>
      <c r="R8" s="3"/>
      <c r="S8" s="57" t="s">
        <v>32</v>
      </c>
    </row>
    <row r="9" spans="1:30" ht="15.75">
      <c r="B9" s="253"/>
      <c r="C9" s="147"/>
      <c r="D9" s="147"/>
      <c r="E9" s="147"/>
      <c r="F9" s="147"/>
      <c r="G9" s="147"/>
      <c r="H9" s="147"/>
      <c r="I9" s="147"/>
      <c r="J9" s="147"/>
      <c r="K9" s="147"/>
      <c r="L9" s="147"/>
      <c r="M9" s="147"/>
      <c r="N9" s="147"/>
      <c r="O9" s="254"/>
      <c r="R9" s="75"/>
      <c r="S9" s="57" t="str">
        <f>'Design Your CareBundle'!C38&amp;" Bundle Compliance Chart for: 
"&amp;IF(ISBLANK('Design Your CareBundle'!C9),"",'Design Your CareBundle'!C9&amp;", "&amp;'Design Your CareBundle'!C7&amp;", "&amp;Calculations_Ward!A8)</f>
        <v xml:space="preserve"> Bundle Compliance Chart for: 
</v>
      </c>
    </row>
    <row r="10" spans="1:30" ht="15.75">
      <c r="B10" s="253"/>
      <c r="C10" s="147"/>
      <c r="D10" s="147"/>
      <c r="E10" s="147"/>
      <c r="F10" s="147"/>
      <c r="G10" s="147"/>
      <c r="H10" s="147"/>
      <c r="I10" s="147"/>
      <c r="J10" s="147"/>
      <c r="K10" s="147"/>
      <c r="L10" s="147"/>
      <c r="M10" s="147"/>
      <c r="N10" s="147"/>
      <c r="O10" s="254"/>
      <c r="R10" s="75"/>
      <c r="S10" s="57" t="str">
        <f>IF(ISBLANK('Design Your CareBundle'!C9),"",'Design Your CareBundle'!C9&amp;", "&amp;'Design Your CareBundle'!C7&amp;", "&amp;Calculations_Ward!A8)</f>
        <v/>
      </c>
    </row>
    <row r="11" spans="1:30">
      <c r="B11" s="253"/>
      <c r="C11" s="147"/>
      <c r="D11" s="147"/>
      <c r="E11" s="147"/>
      <c r="F11" s="147"/>
      <c r="G11" s="147"/>
      <c r="H11" s="147"/>
      <c r="I11" s="147"/>
      <c r="J11" s="147"/>
      <c r="K11" s="147"/>
      <c r="L11" s="147"/>
      <c r="M11" s="147"/>
      <c r="N11" s="147"/>
      <c r="O11" s="254"/>
      <c r="R11" s="75"/>
    </row>
    <row r="12" spans="1:30" ht="73.5" customHeight="1">
      <c r="B12" s="253"/>
      <c r="C12" s="147"/>
      <c r="D12" s="147"/>
      <c r="E12" s="147"/>
      <c r="F12" s="147"/>
      <c r="G12" s="147"/>
      <c r="H12" s="147"/>
      <c r="I12" s="147"/>
      <c r="J12" s="147"/>
      <c r="K12" s="147"/>
      <c r="L12" s="147"/>
      <c r="M12" s="147"/>
      <c r="N12" s="147"/>
      <c r="O12" s="254"/>
      <c r="R12" s="3"/>
      <c r="S12" s="3"/>
    </row>
    <row r="13" spans="1:30" ht="15">
      <c r="B13" s="253"/>
      <c r="C13" s="147"/>
      <c r="D13" s="147"/>
      <c r="E13" s="147"/>
      <c r="F13" s="147"/>
      <c r="G13" s="147"/>
      <c r="H13" s="147"/>
      <c r="I13" s="147"/>
      <c r="J13" s="147"/>
      <c r="K13" s="147"/>
      <c r="L13" s="147"/>
      <c r="M13" s="147"/>
      <c r="N13" s="147"/>
      <c r="O13" s="254"/>
      <c r="Q13" s="89"/>
      <c r="R13" s="3"/>
      <c r="S13" s="3"/>
      <c r="W13" s="3"/>
    </row>
    <row r="14" spans="1:30" ht="15">
      <c r="B14" s="253"/>
      <c r="C14" s="147"/>
      <c r="D14" s="147"/>
      <c r="E14" s="147"/>
      <c r="F14" s="147"/>
      <c r="G14" s="147"/>
      <c r="H14" s="147"/>
      <c r="I14" s="147"/>
      <c r="J14" s="147"/>
      <c r="K14" s="147"/>
      <c r="L14" s="147"/>
      <c r="M14" s="147"/>
      <c r="N14" s="147"/>
      <c r="O14" s="254"/>
      <c r="Q14" s="89"/>
      <c r="R14" s="3"/>
      <c r="S14" s="3"/>
      <c r="T14" s="3"/>
    </row>
    <row r="15" spans="1:30" ht="15">
      <c r="B15" s="253"/>
      <c r="C15" s="147"/>
      <c r="D15" s="147"/>
      <c r="E15" s="147"/>
      <c r="F15" s="147"/>
      <c r="G15" s="147"/>
      <c r="H15" s="147"/>
      <c r="I15" s="147"/>
      <c r="J15" s="147"/>
      <c r="K15" s="147"/>
      <c r="L15" s="147"/>
      <c r="M15" s="147"/>
      <c r="N15" s="147"/>
      <c r="O15" s="254"/>
      <c r="Q15" s="89"/>
      <c r="R15" s="3"/>
      <c r="S15" s="3"/>
    </row>
    <row r="16" spans="1:30" ht="15">
      <c r="B16" s="253"/>
      <c r="C16" s="147"/>
      <c r="D16" s="147"/>
      <c r="E16" s="147"/>
      <c r="F16" s="147"/>
      <c r="G16" s="147"/>
      <c r="H16" s="147"/>
      <c r="I16" s="147"/>
      <c r="J16" s="147"/>
      <c r="K16" s="147"/>
      <c r="L16" s="147"/>
      <c r="M16" s="147"/>
      <c r="N16" s="147"/>
      <c r="O16" s="254"/>
      <c r="Q16" s="89"/>
      <c r="R16" s="3"/>
      <c r="S16" s="3"/>
    </row>
    <row r="17" spans="2:20" ht="15">
      <c r="B17" s="255"/>
      <c r="C17" s="147"/>
      <c r="D17" s="147"/>
      <c r="E17" s="147"/>
      <c r="F17" s="147"/>
      <c r="G17" s="147"/>
      <c r="H17" s="147"/>
      <c r="I17" s="147"/>
      <c r="J17" s="147"/>
      <c r="K17" s="147"/>
      <c r="L17" s="147"/>
      <c r="M17" s="147"/>
      <c r="N17" s="147"/>
      <c r="O17" s="254"/>
      <c r="Q17" s="89"/>
      <c r="R17" s="3"/>
      <c r="S17" s="3"/>
    </row>
    <row r="18" spans="2:20" ht="15">
      <c r="B18" s="253"/>
      <c r="C18" s="147"/>
      <c r="D18" s="147"/>
      <c r="E18" s="147"/>
      <c r="F18" s="147"/>
      <c r="G18" s="147"/>
      <c r="H18" s="147"/>
      <c r="I18" s="147"/>
      <c r="J18" s="147"/>
      <c r="K18" s="147"/>
      <c r="L18" s="147"/>
      <c r="M18" s="147"/>
      <c r="N18" s="147"/>
      <c r="O18" s="254"/>
      <c r="Q18" s="89"/>
      <c r="R18" s="3"/>
      <c r="S18" s="3"/>
    </row>
    <row r="19" spans="2:20" ht="15">
      <c r="B19" s="253"/>
      <c r="C19" s="147"/>
      <c r="D19" s="147"/>
      <c r="E19" s="147"/>
      <c r="F19" s="147"/>
      <c r="G19" s="147"/>
      <c r="H19" s="147"/>
      <c r="I19" s="147"/>
      <c r="J19" s="147"/>
      <c r="K19" s="147"/>
      <c r="L19" s="147"/>
      <c r="M19" s="147"/>
      <c r="N19" s="147"/>
      <c r="O19" s="254"/>
      <c r="Q19" s="89"/>
      <c r="R19" s="3"/>
      <c r="S19" s="3"/>
    </row>
    <row r="20" spans="2:20" ht="15">
      <c r="B20" s="253"/>
      <c r="C20" s="147"/>
      <c r="D20" s="147"/>
      <c r="E20" s="147"/>
      <c r="F20" s="147"/>
      <c r="G20" s="147"/>
      <c r="H20" s="147"/>
      <c r="I20" s="147"/>
      <c r="J20" s="147"/>
      <c r="K20" s="147"/>
      <c r="L20" s="147"/>
      <c r="M20" s="147"/>
      <c r="N20" s="147"/>
      <c r="O20" s="254"/>
      <c r="Q20" s="89"/>
      <c r="R20" s="3"/>
      <c r="S20" s="3"/>
    </row>
    <row r="21" spans="2:20" ht="15">
      <c r="B21" s="253"/>
      <c r="C21" s="147"/>
      <c r="D21" s="147"/>
      <c r="E21" s="147"/>
      <c r="F21" s="147"/>
      <c r="G21" s="147"/>
      <c r="H21" s="147"/>
      <c r="I21" s="147"/>
      <c r="J21" s="147"/>
      <c r="K21" s="147"/>
      <c r="L21" s="147"/>
      <c r="M21" s="147"/>
      <c r="N21" s="147"/>
      <c r="O21" s="254"/>
      <c r="Q21" s="89"/>
    </row>
    <row r="22" spans="2:20" ht="15">
      <c r="B22" s="253"/>
      <c r="C22" s="147"/>
      <c r="D22" s="147"/>
      <c r="E22" s="147"/>
      <c r="F22" s="147"/>
      <c r="G22" s="147"/>
      <c r="H22" s="147"/>
      <c r="I22" s="147"/>
      <c r="J22" s="147"/>
      <c r="K22" s="147"/>
      <c r="L22" s="147"/>
      <c r="M22" s="147"/>
      <c r="N22" s="147"/>
      <c r="O22" s="254"/>
      <c r="Q22" s="89"/>
    </row>
    <row r="23" spans="2:20" ht="15">
      <c r="B23" s="253"/>
      <c r="C23" s="147"/>
      <c r="D23" s="147"/>
      <c r="E23" s="147"/>
      <c r="F23" s="147"/>
      <c r="G23" s="147"/>
      <c r="H23" s="147"/>
      <c r="I23" s="147"/>
      <c r="J23" s="147"/>
      <c r="K23" s="147"/>
      <c r="L23" s="147"/>
      <c r="M23" s="147"/>
      <c r="N23" s="147"/>
      <c r="O23" s="254"/>
      <c r="Q23" s="89"/>
    </row>
    <row r="24" spans="2:20" ht="15">
      <c r="B24" s="253"/>
      <c r="C24" s="147"/>
      <c r="D24" s="147"/>
      <c r="E24" s="147"/>
      <c r="F24" s="147"/>
      <c r="G24" s="147"/>
      <c r="H24" s="147"/>
      <c r="I24" s="147"/>
      <c r="J24" s="147"/>
      <c r="K24" s="147"/>
      <c r="L24" s="147"/>
      <c r="M24" s="147"/>
      <c r="N24" s="147"/>
      <c r="O24" s="254"/>
      <c r="Q24" s="89"/>
    </row>
    <row r="25" spans="2:20">
      <c r="B25" s="253"/>
      <c r="C25" s="147"/>
      <c r="D25" s="147"/>
      <c r="E25" s="147"/>
      <c r="F25" s="147"/>
      <c r="G25" s="147"/>
      <c r="H25" s="147"/>
      <c r="I25" s="147"/>
      <c r="J25" s="147"/>
      <c r="K25" s="147"/>
      <c r="L25" s="147"/>
      <c r="M25" s="147"/>
      <c r="N25" s="147"/>
      <c r="O25" s="254"/>
    </row>
    <row r="26" spans="2:20">
      <c r="B26" s="253"/>
      <c r="C26" s="147"/>
      <c r="D26" s="147"/>
      <c r="E26" s="147"/>
      <c r="F26" s="147"/>
      <c r="G26" s="147"/>
      <c r="H26" s="147"/>
      <c r="I26" s="147"/>
      <c r="J26" s="147"/>
      <c r="K26" s="147"/>
      <c r="L26" s="147"/>
      <c r="M26" s="147"/>
      <c r="N26" s="147"/>
      <c r="O26" s="254"/>
    </row>
    <row r="27" spans="2:20" ht="23.25">
      <c r="B27" s="165" t="str">
        <f>'Design Your CareBundle'!C38&amp;" DEVICE - Monthly Average % Compliance Table:"</f>
        <v xml:space="preserve"> DEVICE - Monthly Average % Compliance Table:</v>
      </c>
      <c r="C27" s="166"/>
      <c r="D27" s="167"/>
      <c r="E27" s="167"/>
      <c r="F27" s="167"/>
      <c r="G27" s="167"/>
      <c r="H27" s="168"/>
      <c r="I27" s="147"/>
      <c r="J27" s="291" t="s">
        <v>199</v>
      </c>
      <c r="K27" s="167"/>
      <c r="L27" s="167"/>
      <c r="M27" s="167"/>
      <c r="N27" s="167"/>
      <c r="O27" s="168"/>
    </row>
    <row r="28" spans="2:20" ht="21">
      <c r="B28" s="169" t="str">
        <f>S10</f>
        <v/>
      </c>
      <c r="C28" s="80"/>
      <c r="D28" s="80"/>
      <c r="E28" s="80"/>
      <c r="F28" s="80"/>
      <c r="G28" s="80"/>
      <c r="H28" s="170"/>
      <c r="I28" s="147"/>
      <c r="J28" s="169" t="str">
        <f>S10</f>
        <v/>
      </c>
      <c r="K28" s="80"/>
      <c r="L28" s="80"/>
      <c r="M28" s="80"/>
      <c r="N28" s="80"/>
      <c r="O28" s="170"/>
    </row>
    <row r="29" spans="2:20" ht="93.75">
      <c r="B29" s="440" t="s">
        <v>21</v>
      </c>
      <c r="C29" s="613" t="s">
        <v>198</v>
      </c>
      <c r="D29" s="613" t="s">
        <v>55</v>
      </c>
      <c r="E29" s="613" t="s">
        <v>100</v>
      </c>
      <c r="F29" s="613" t="s">
        <v>97</v>
      </c>
      <c r="G29" s="613" t="s">
        <v>98</v>
      </c>
      <c r="H29" s="613" t="s">
        <v>99</v>
      </c>
      <c r="I29" s="147"/>
      <c r="J29" s="222" t="s">
        <v>21</v>
      </c>
      <c r="K29" s="223" t="str">
        <f>'Form - Part 2'!J5</f>
        <v xml:space="preserve">1. </v>
      </c>
      <c r="L29" s="223" t="str">
        <f>'Form - Part 2'!K5</f>
        <v xml:space="preserve">2. </v>
      </c>
      <c r="M29" s="223" t="str">
        <f>'Form - Part 2'!L5</f>
        <v xml:space="preserve">3. </v>
      </c>
      <c r="N29" s="223" t="str">
        <f>'Form - Part 2'!M5</f>
        <v xml:space="preserve">4. </v>
      </c>
      <c r="O29" s="223" t="str">
        <f>'Form - Part 2'!N5</f>
        <v xml:space="preserve">5. </v>
      </c>
    </row>
    <row r="30" spans="2:20" ht="18.75">
      <c r="B30" s="441" t="s">
        <v>10</v>
      </c>
      <c r="C30" s="210">
        <f>Calculations_Ward!C65</f>
        <v>0</v>
      </c>
      <c r="D30" s="211" t="str">
        <f>IF(Calculations_Ward!F65=1,ROUND(SUMPRODUCT(0+(Calculations_Ward!$F$8:$F$60),0+(Calculations_Ward!$B$8:$B$60=$S30))/COUNTIF(Calculations_Ward!$B$8:$B$60,$S30),0),"")</f>
        <v/>
      </c>
      <c r="E30" s="211" t="str">
        <f>IF(Calculations_Ward!F65=1,ROUND(SUMPRODUCT(0+(Calculations_Ward!$G$8:$G$60),0+(Calculations_Ward!$B$8:$B$60=$S30))/COUNTIF(Calculations_Ward!$B$8:$B$60,'Ward Results'!$S30),0),"")</f>
        <v/>
      </c>
      <c r="F30" s="212" t="str">
        <f>IF(Calculations_Ward!F65=1,SUMPRODUCT(0+(Calculations_Ward!$H$8:$H$60),0+(Calculations_Ward!$B$8:$B$60=$S30))/COUNTIF(Calculations_Ward!$B$8:$B$60,'Ward Results'!$S30),"")</f>
        <v/>
      </c>
      <c r="G30" s="211" t="str">
        <f>IF(Calculations_Ward!H65=1,"NA",IF(Calculations_Ward!G65=1,ROUND(SUMPRODUCT(0+(Calculations_Ward!$I$8:$I$59),0+(Calculations_Ward!$B$8:$B$59=S30))/COUNTIF(Calculations_Ward!$B$8:$B$60,'Ward Results'!$S30),0),""))</f>
        <v/>
      </c>
      <c r="H30" s="442" t="str">
        <f>IF(Calculations_Ward!H65=1,"NA",IF(Calculations_Ward!G65=1,SUMPRODUCT(0+(Calculations_Ward!$J$8:$J$60),0+(Calculations_Ward!$B$8:$B$60=$S30),0+(Calculations_Ward!$G$8:$G$60&gt;0))/SUMPRODUCT(0+(Calculations_Ward!$B$8:$B$60=$S30),0+(Calculations_Ward!$G$8:$G$60&gt;0)),""))</f>
        <v/>
      </c>
      <c r="I30" s="147"/>
      <c r="J30" s="224" t="s">
        <v>10</v>
      </c>
      <c r="K30" s="225" t="str">
        <f>IF(Calculations_Ward!G65=1,SUMPRODUCT(0+(Calculations_Ward!Q$8:Q$60),0+(Calculations_Ward!$B$8:$B$60='Ward Results'!$S30))/SUMPRODUCT(0+(Calculations_Ward!$B$8:$B$60=$S30),0+(Calculations_Ward!$G$8:$G$60&gt;0)),"")</f>
        <v/>
      </c>
      <c r="L30" s="226" t="str">
        <f>IF(Calculations_Ward!G65=1,SUMPRODUCT(0+(Calculations_Ward!R$8:R$60),0+(Calculations_Ward!$B$8:$B$60=$S30))/SUMPRODUCT(0+(Calculations_Ward!$B$8:$B$60=$S30),0+(Calculations_Ward!$G$8:$G$60&gt;0)),"")</f>
        <v/>
      </c>
      <c r="M30" s="226" t="str">
        <f>IF(Calculations_Ward!G65=1,SUMPRODUCT(0+(Calculations_Ward!S$8:S$60),0+(Calculations_Ward!$B$8:$B$60=$S30))/SUMPRODUCT(0+(Calculations_Ward!$B$8:$B$60=$S30),0+(Calculations_Ward!$G$8:$G$60&gt;0)),"")</f>
        <v/>
      </c>
      <c r="N30" s="226" t="str">
        <f>IF(Calculations_Ward!G65=1,SUMPRODUCT(0+(Calculations_Ward!T$8:T$60),0+(Calculations_Ward!$B$8:$B$60=$S30))/SUMPRODUCT(0+(Calculations_Ward!$B$8:$B$60=$S30),0+(Calculations_Ward!$G$8:$G$60&gt;0)),"")</f>
        <v/>
      </c>
      <c r="O30" s="213" t="str">
        <f>IF(Calculations_Ward!G65=1,SUMPRODUCT(0+(Calculations_Ward!U$8:U$60),0+(Calculations_Ward!$B$8:$B$60=$S30))/SUMPRODUCT(0+(Calculations_Ward!$B$8:$B$60=$S30),0+(Calculations_Ward!$G$8:$G$60&gt;0)),"")</f>
        <v/>
      </c>
      <c r="S30" s="56">
        <v>1</v>
      </c>
    </row>
    <row r="31" spans="2:20" ht="18.75">
      <c r="B31" s="441" t="s">
        <v>11</v>
      </c>
      <c r="C31" s="214">
        <f>Calculations_Ward!C66</f>
        <v>0</v>
      </c>
      <c r="D31" s="215" t="str">
        <f>IF(Calculations_Ward!F66=1,ROUND(SUMPRODUCT(0+(Calculations_Ward!$F$8:$F$60),0+(Calculations_Ward!$B$8:$B$60=$S31))/COUNTIF(Calculations_Ward!$B$8:$B$60,$S31),0),"")</f>
        <v/>
      </c>
      <c r="E31" s="215" t="str">
        <f>IF(Calculations_Ward!F66=1,ROUND(SUMPRODUCT(0+(Calculations_Ward!$G$8:$G$60),0+(Calculations_Ward!$B$8:$B$60=$S31))/COUNTIF(Calculations_Ward!$B$8:$B$60,'Ward Results'!$S31),0),"")</f>
        <v/>
      </c>
      <c r="F31" s="216" t="str">
        <f>IF(Calculations_Ward!F66=1,SUMPRODUCT(0+(Calculations_Ward!$H$8:$H$60),0+(Calculations_Ward!$B$8:$B$60=$S31))/COUNTIF(Calculations_Ward!$B$8:$B$60,'Ward Results'!$S31),"")</f>
        <v/>
      </c>
      <c r="G31" s="215" t="str">
        <f>IF(Calculations_Ward!H66=1,"NA",IF(Calculations_Ward!G66=1,ROUND(SUMPRODUCT(0+(Calculations_Ward!$I$8:$I$59),0+(Calculations_Ward!$B$8:$B$59=S31))/COUNTIF(Calculations_Ward!$B$8:$B$60,'Ward Results'!$S31),0),""))</f>
        <v/>
      </c>
      <c r="H31" s="271" t="str">
        <f>IF(Calculations_Ward!H66=1,"NA",IF(Calculations_Ward!G66=1,SUMPRODUCT(0+(Calculations_Ward!$J$8:$J$60),0+(Calculations_Ward!$B$8:$B$60=$S31),0+(Calculations_Ward!$G$8:$G$60&gt;0))/SUMPRODUCT(0+(Calculations_Ward!$B$8:$B$60=$S31),0+(Calculations_Ward!$G$8:$G$60&gt;0)),""))</f>
        <v/>
      </c>
      <c r="I31" s="147"/>
      <c r="J31" s="209" t="s">
        <v>11</v>
      </c>
      <c r="K31" s="227" t="str">
        <f>IF(Calculations_Ward!G66=1,SUMPRODUCT(0+(Calculations_Ward!Q$8:Q$60),0+(Calculations_Ward!$B$8:$B$60='Ward Results'!$S31))/SUMPRODUCT(0+(Calculations_Ward!$B$8:$B$60=$S31),0+(Calculations_Ward!$G$8:$G$60&gt;0)),"")</f>
        <v/>
      </c>
      <c r="L31" s="228" t="str">
        <f>IF(Calculations_Ward!G66=1,SUMPRODUCT(0+(Calculations_Ward!R$8:R$60),0+(Calculations_Ward!$B$8:$B$60=$S31))/SUMPRODUCT(0+(Calculations_Ward!$B$8:$B$60=$S31),0+(Calculations_Ward!$G$8:$G$60&gt;0)),"")</f>
        <v/>
      </c>
      <c r="M31" s="228" t="str">
        <f>IF(Calculations_Ward!G66=1,SUMPRODUCT(0+(Calculations_Ward!S$8:S$60),0+(Calculations_Ward!$B$8:$B$60=$S31))/SUMPRODUCT(0+(Calculations_Ward!$B$8:$B$60=$S31),0+(Calculations_Ward!$G$8:$G$60&gt;0)),"")</f>
        <v/>
      </c>
      <c r="N31" s="228" t="str">
        <f>IF(Calculations_Ward!G66=1,SUMPRODUCT(0+(Calculations_Ward!T$8:T$60),0+(Calculations_Ward!$B$8:$B$60=$S31))/SUMPRODUCT(0+(Calculations_Ward!$B$8:$B$60=$S31),0+(Calculations_Ward!$G$8:$G$60&gt;0)),"")</f>
        <v/>
      </c>
      <c r="O31" s="217" t="str">
        <f>IF(Calculations_Ward!G66=1,SUMPRODUCT(0+(Calculations_Ward!U$8:U$60),0+(Calculations_Ward!$B$8:$B$60=$S31))/SUMPRODUCT(0+(Calculations_Ward!$B$8:$B$60=$S31),0+(Calculations_Ward!$G$8:$G$60&gt;0)),"")</f>
        <v/>
      </c>
      <c r="S31" s="56">
        <v>2</v>
      </c>
    </row>
    <row r="32" spans="2:20" ht="18.75">
      <c r="B32" s="441" t="s">
        <v>18</v>
      </c>
      <c r="C32" s="214">
        <f>Calculations_Ward!C67</f>
        <v>0</v>
      </c>
      <c r="D32" s="215" t="str">
        <f>IF(Calculations_Ward!F67=1,ROUND(SUMPRODUCT(0+(Calculations_Ward!$F$8:$F$60),0+(Calculations_Ward!$B$8:$B$60=$S32))/COUNTIF(Calculations_Ward!$B$8:$B$60,$S32),0),"")</f>
        <v/>
      </c>
      <c r="E32" s="215" t="str">
        <f>IF(Calculations_Ward!F67=1,ROUND(SUMPRODUCT(0+(Calculations_Ward!$G$8:$G$60),0+(Calculations_Ward!$B$8:$B$60=$S32))/COUNTIF(Calculations_Ward!$B$8:$B$60,'Ward Results'!$S32),0),"")</f>
        <v/>
      </c>
      <c r="F32" s="216" t="str">
        <f>IF(Calculations_Ward!F67=1,SUMPRODUCT(0+(Calculations_Ward!$H$8:$H$60),0+(Calculations_Ward!$B$8:$B$60=$S32))/COUNTIF(Calculations_Ward!$B$8:$B$60,'Ward Results'!$S32),"")</f>
        <v/>
      </c>
      <c r="G32" s="215" t="str">
        <f>IF(Calculations_Ward!H67=1,"NA",IF(Calculations_Ward!G67=1,ROUND(SUMPRODUCT(0+(Calculations_Ward!$I$8:$I$59),0+(Calculations_Ward!$B$8:$B$59=S32))/COUNTIF(Calculations_Ward!$B$8:$B$60,'Ward Results'!$S32),0),""))</f>
        <v/>
      </c>
      <c r="H32" s="271" t="str">
        <f>IF(Calculations_Ward!H67=1,"NA",IF(Calculations_Ward!G67=1,SUMPRODUCT(0+(Calculations_Ward!$J$8:$J$60),0+(Calculations_Ward!$B$8:$B$60=$S32),0+(Calculations_Ward!$G$8:$G$60&gt;0))/SUMPRODUCT(0+(Calculations_Ward!$B$8:$B$60=$S32),0+(Calculations_Ward!$G$8:$G$60&gt;0)),""))</f>
        <v/>
      </c>
      <c r="I32" s="147"/>
      <c r="J32" s="209" t="s">
        <v>18</v>
      </c>
      <c r="K32" s="227" t="str">
        <f>IF(Calculations_Ward!G67=1,SUMPRODUCT(0+(Calculations_Ward!Q$8:Q$60),0+(Calculations_Ward!$B$8:$B$60='Ward Results'!$S32))/SUMPRODUCT(0+(Calculations_Ward!$B$8:$B$60=$S32),0+(Calculations_Ward!$G$8:$G$60&gt;0)),"")</f>
        <v/>
      </c>
      <c r="L32" s="228" t="str">
        <f>IF(Calculations_Ward!G67=1,SUMPRODUCT(0+(Calculations_Ward!R$8:R$60),0+(Calculations_Ward!$B$8:$B$60=$S32))/SUMPRODUCT(0+(Calculations_Ward!$B$8:$B$60=$S32),0+(Calculations_Ward!$G$8:$G$60&gt;0)),"")</f>
        <v/>
      </c>
      <c r="M32" s="228" t="str">
        <f>IF(Calculations_Ward!G67=1,SUMPRODUCT(0+(Calculations_Ward!S$8:S$60),0+(Calculations_Ward!$B$8:$B$60=$S32))/SUMPRODUCT(0+(Calculations_Ward!$B$8:$B$60=$S32),0+(Calculations_Ward!$G$8:$G$60&gt;0)),"")</f>
        <v/>
      </c>
      <c r="N32" s="228" t="str">
        <f>IF(Calculations_Ward!G67=1,SUMPRODUCT(0+(Calculations_Ward!T$8:T$60),0+(Calculations_Ward!$B$8:$B$60=$S32))/SUMPRODUCT(0+(Calculations_Ward!$B$8:$B$60=$S32),0+(Calculations_Ward!$G$8:$G$60&gt;0)),"")</f>
        <v/>
      </c>
      <c r="O32" s="217" t="str">
        <f>IF(Calculations_Ward!G67=1,SUMPRODUCT(0+(Calculations_Ward!U$8:U$60),0+(Calculations_Ward!$B$8:$B$60=$S32))/SUMPRODUCT(0+(Calculations_Ward!$B$8:$B$60=$S32),0+(Calculations_Ward!$G$8:$G$60&gt;0)),"")</f>
        <v/>
      </c>
      <c r="S32" s="56">
        <v>3</v>
      </c>
      <c r="T32" s="90"/>
    </row>
    <row r="33" spans="2:19" ht="18.75">
      <c r="B33" s="441" t="s">
        <v>31</v>
      </c>
      <c r="C33" s="214">
        <f>Calculations_Ward!C68</f>
        <v>0</v>
      </c>
      <c r="D33" s="215" t="str">
        <f>IF(Calculations_Ward!F68=1,ROUND(SUMPRODUCT(0+(Calculations_Ward!$F$8:$F$60),0+(Calculations_Ward!$B$8:$B$60=$S33))/COUNTIF(Calculations_Ward!$B$8:$B$60,$S33),0),"")</f>
        <v/>
      </c>
      <c r="E33" s="215" t="str">
        <f>IF(Calculations_Ward!F68=1,ROUND(SUMPRODUCT(0+(Calculations_Ward!$G$8:$G$60),0+(Calculations_Ward!$B$8:$B$60=$S33))/COUNTIF(Calculations_Ward!$B$8:$B$60,'Ward Results'!$S33),0),"")</f>
        <v/>
      </c>
      <c r="F33" s="216" t="str">
        <f>IF(Calculations_Ward!F68=1,SUMPRODUCT(0+(Calculations_Ward!$H$8:$H$60),0+(Calculations_Ward!$B$8:$B$60=$S33))/COUNTIF(Calculations_Ward!$B$8:$B$60,'Ward Results'!$S33),"")</f>
        <v/>
      </c>
      <c r="G33" s="215" t="str">
        <f>IF(Calculations_Ward!H68=1,"NA",IF(Calculations_Ward!G68=1,ROUND(SUMPRODUCT(0+(Calculations_Ward!$I$8:$I$59),0+(Calculations_Ward!$B$8:$B$59=S33))/COUNTIF(Calculations_Ward!$B$8:$B$60,'Ward Results'!$S33),0),""))</f>
        <v/>
      </c>
      <c r="H33" s="271" t="str">
        <f>IF(Calculations_Ward!H68=1,"NA",IF(Calculations_Ward!G68=1,SUMPRODUCT(0+(Calculations_Ward!$J$8:$J$60),0+(Calculations_Ward!$B$8:$B$60=$S33),0+(Calculations_Ward!$G$8:$G$60&gt;0))/SUMPRODUCT(0+(Calculations_Ward!$B$8:$B$60=$S33),0+(Calculations_Ward!$G$8:$G$60&gt;0)),""))</f>
        <v/>
      </c>
      <c r="I33" s="147"/>
      <c r="J33" s="209" t="s">
        <v>31</v>
      </c>
      <c r="K33" s="227" t="str">
        <f>IF(Calculations_Ward!G68=1,SUMPRODUCT(0+(Calculations_Ward!Q$8:Q$60),0+(Calculations_Ward!$B$8:$B$60='Ward Results'!$S33))/SUMPRODUCT(0+(Calculations_Ward!$B$8:$B$60=$S33),0+(Calculations_Ward!$G$8:$G$60&gt;0)),"")</f>
        <v/>
      </c>
      <c r="L33" s="228" t="str">
        <f>IF(Calculations_Ward!G68=1,SUMPRODUCT(0+(Calculations_Ward!R$8:R$60),0+(Calculations_Ward!$B$8:$B$60=$S33))/SUMPRODUCT(0+(Calculations_Ward!$B$8:$B$60=$S33),0+(Calculations_Ward!$G$8:$G$60&gt;0)),"")</f>
        <v/>
      </c>
      <c r="M33" s="228" t="str">
        <f>IF(Calculations_Ward!G68=1,SUMPRODUCT(0+(Calculations_Ward!S$8:S$60),0+(Calculations_Ward!$B$8:$B$60=$S33))/SUMPRODUCT(0+(Calculations_Ward!$B$8:$B$60=$S33),0+(Calculations_Ward!$G$8:$G$60&gt;0)),"")</f>
        <v/>
      </c>
      <c r="N33" s="228" t="str">
        <f>IF(Calculations_Ward!G68=1,SUMPRODUCT(0+(Calculations_Ward!T$8:T$60),0+(Calculations_Ward!$B$8:$B$60=$S33))/SUMPRODUCT(0+(Calculations_Ward!$B$8:$B$60=$S33),0+(Calculations_Ward!$G$8:$G$60&gt;0)),"")</f>
        <v/>
      </c>
      <c r="O33" s="217" t="str">
        <f>IF(Calculations_Ward!G68=1,SUMPRODUCT(0+(Calculations_Ward!U$8:U$60),0+(Calculations_Ward!$B$8:$B$60=$S33))/SUMPRODUCT(0+(Calculations_Ward!$B$8:$B$60=$S33),0+(Calculations_Ward!$G$8:$G$60&gt;0)),"")</f>
        <v/>
      </c>
      <c r="S33" s="56">
        <v>4</v>
      </c>
    </row>
    <row r="34" spans="2:19" ht="18.75">
      <c r="B34" s="441" t="s">
        <v>12</v>
      </c>
      <c r="C34" s="214">
        <f>Calculations_Ward!C69</f>
        <v>0</v>
      </c>
      <c r="D34" s="215" t="str">
        <f>IF(Calculations_Ward!F69=1,ROUND(SUMPRODUCT(0+(Calculations_Ward!$F$8:$F$60),0+(Calculations_Ward!$B$8:$B$60=$S34))/COUNTIF(Calculations_Ward!$B$8:$B$60,$S34),0),"")</f>
        <v/>
      </c>
      <c r="E34" s="215" t="str">
        <f>IF(Calculations_Ward!F69=1,ROUND(SUMPRODUCT(0+(Calculations_Ward!$G$8:$G$60),0+(Calculations_Ward!$B$8:$B$60=$S34))/COUNTIF(Calculations_Ward!$B$8:$B$60,'Ward Results'!$S34),0),"")</f>
        <v/>
      </c>
      <c r="F34" s="216" t="str">
        <f>IF(Calculations_Ward!F69=1,SUMPRODUCT(0+(Calculations_Ward!$H$8:$H$60),0+(Calculations_Ward!$B$8:$B$60=$S34))/COUNTIF(Calculations_Ward!$B$8:$B$60,'Ward Results'!$S34),"")</f>
        <v/>
      </c>
      <c r="G34" s="215" t="str">
        <f>IF(Calculations_Ward!H69=1,"NA",IF(Calculations_Ward!G69=1,ROUND(SUMPRODUCT(0+(Calculations_Ward!$I$8:$I$59),0+(Calculations_Ward!$B$8:$B$59=S34))/COUNTIF(Calculations_Ward!$B$8:$B$60,'Ward Results'!$S34),0),""))</f>
        <v/>
      </c>
      <c r="H34" s="271" t="str">
        <f>IF(Calculations_Ward!H69=1,"NA",IF(Calculations_Ward!G69=1,SUMPRODUCT(0+(Calculations_Ward!$J$8:$J$60),0+(Calculations_Ward!$B$8:$B$60=$S34),0+(Calculations_Ward!$G$8:$G$60&gt;0))/SUMPRODUCT(0+(Calculations_Ward!$B$8:$B$60=$S34),0+(Calculations_Ward!$G$8:$G$60&gt;0)),""))</f>
        <v/>
      </c>
      <c r="I34" s="147"/>
      <c r="J34" s="209" t="s">
        <v>12</v>
      </c>
      <c r="K34" s="227" t="str">
        <f>IF(Calculations_Ward!G69=1,SUMPRODUCT(0+(Calculations_Ward!Q$8:Q$60),0+(Calculations_Ward!$B$8:$B$60='Ward Results'!$S34))/SUMPRODUCT(0+(Calculations_Ward!$B$8:$B$60=$S34),0+(Calculations_Ward!$G$8:$G$60&gt;0)),"")</f>
        <v/>
      </c>
      <c r="L34" s="228" t="str">
        <f>IF(Calculations_Ward!G69=1,SUMPRODUCT(0+(Calculations_Ward!R$8:R$60),0+(Calculations_Ward!$B$8:$B$60=$S34))/SUMPRODUCT(0+(Calculations_Ward!$B$8:$B$60=$S34),0+(Calculations_Ward!$G$8:$G$60&gt;0)),"")</f>
        <v/>
      </c>
      <c r="M34" s="228" t="str">
        <f>IF(Calculations_Ward!G69=1,SUMPRODUCT(0+(Calculations_Ward!S$8:S$60),0+(Calculations_Ward!$B$8:$B$60=$S34))/SUMPRODUCT(0+(Calculations_Ward!$B$8:$B$60=$S34),0+(Calculations_Ward!$G$8:$G$60&gt;0)),"")</f>
        <v/>
      </c>
      <c r="N34" s="228" t="str">
        <f>IF(Calculations_Ward!G69=1,SUMPRODUCT(0+(Calculations_Ward!T$8:T$60),0+(Calculations_Ward!$B$8:$B$60=$S34))/SUMPRODUCT(0+(Calculations_Ward!$B$8:$B$60=$S34),0+(Calculations_Ward!$G$8:$G$60&gt;0)),"")</f>
        <v/>
      </c>
      <c r="O34" s="217" t="str">
        <f>IF(Calculations_Ward!G69=1,SUMPRODUCT(0+(Calculations_Ward!U$8:U$60),0+(Calculations_Ward!$B$8:$B$60=$S34))/SUMPRODUCT(0+(Calculations_Ward!$B$8:$B$60=$S34),0+(Calculations_Ward!$G$8:$G$60&gt;0)),"")</f>
        <v/>
      </c>
      <c r="P34" s="87"/>
      <c r="S34" s="56">
        <v>5</v>
      </c>
    </row>
    <row r="35" spans="2:19" ht="18.75">
      <c r="B35" s="441" t="s">
        <v>13</v>
      </c>
      <c r="C35" s="214">
        <f>Calculations_Ward!C70</f>
        <v>0</v>
      </c>
      <c r="D35" s="215" t="str">
        <f>IF(Calculations_Ward!F70=1,ROUND(SUMPRODUCT(0+(Calculations_Ward!$F$8:$F$60),0+(Calculations_Ward!$B$8:$B$60=$S35))/COUNTIF(Calculations_Ward!$B$8:$B$60,$S35),0),"")</f>
        <v/>
      </c>
      <c r="E35" s="215" t="str">
        <f>IF(Calculations_Ward!F70=1,ROUND(SUMPRODUCT(0+(Calculations_Ward!$G$8:$G$60),0+(Calculations_Ward!$B$8:$B$60=$S35))/COUNTIF(Calculations_Ward!$B$8:$B$60,'Ward Results'!$S35),0),"")</f>
        <v/>
      </c>
      <c r="F35" s="216" t="str">
        <f>IF(Calculations_Ward!F70=1,SUMPRODUCT(0+(Calculations_Ward!$H$8:$H$60),0+(Calculations_Ward!$B$8:$B$60=$S35))/COUNTIF(Calculations_Ward!$B$8:$B$60,'Ward Results'!$S35),"")</f>
        <v/>
      </c>
      <c r="G35" s="215" t="str">
        <f>IF(Calculations_Ward!H70=1,"NA",IF(Calculations_Ward!G70=1,ROUND(SUMPRODUCT(0+(Calculations_Ward!$I$8:$I$59),0+(Calculations_Ward!$B$8:$B$59=S35))/COUNTIF(Calculations_Ward!$B$8:$B$60,'Ward Results'!$S35),0),""))</f>
        <v/>
      </c>
      <c r="H35" s="271" t="str">
        <f>IF(Calculations_Ward!H70=1,"NA",IF(Calculations_Ward!G70=1,SUMPRODUCT(0+(Calculations_Ward!$J$8:$J$60),0+(Calculations_Ward!$B$8:$B$60=$S35),0+(Calculations_Ward!$G$8:$G$60&gt;0))/SUMPRODUCT(0+(Calculations_Ward!$B$8:$B$60=$S35),0+(Calculations_Ward!$G$8:$G$60&gt;0)),""))</f>
        <v/>
      </c>
      <c r="I35" s="147"/>
      <c r="J35" s="209" t="s">
        <v>13</v>
      </c>
      <c r="K35" s="227" t="str">
        <f>IF(Calculations_Ward!G70=1,SUMPRODUCT(0+(Calculations_Ward!Q$8:Q$60),0+(Calculations_Ward!$B$8:$B$60='Ward Results'!$S35))/SUMPRODUCT(0+(Calculations_Ward!$B$8:$B$60=$S35),0+(Calculations_Ward!$G$8:$G$60&gt;0)),"")</f>
        <v/>
      </c>
      <c r="L35" s="228" t="str">
        <f>IF(Calculations_Ward!G70=1,SUMPRODUCT(0+(Calculations_Ward!R$8:R$60),0+(Calculations_Ward!$B$8:$B$60=$S35))/SUMPRODUCT(0+(Calculations_Ward!$B$8:$B$60=$S35),0+(Calculations_Ward!$G$8:$G$60&gt;0)),"")</f>
        <v/>
      </c>
      <c r="M35" s="228" t="str">
        <f>IF(Calculations_Ward!G70=1,SUMPRODUCT(0+(Calculations_Ward!S$8:S$60),0+(Calculations_Ward!$B$8:$B$60=$S35))/SUMPRODUCT(0+(Calculations_Ward!$B$8:$B$60=$S35),0+(Calculations_Ward!$G$8:$G$60&gt;0)),"")</f>
        <v/>
      </c>
      <c r="N35" s="228" t="str">
        <f>IF(Calculations_Ward!G70=1,SUMPRODUCT(0+(Calculations_Ward!T$8:T$60),0+(Calculations_Ward!$B$8:$B$60=$S35))/SUMPRODUCT(0+(Calculations_Ward!$B$8:$B$60=$S35),0+(Calculations_Ward!$G$8:$G$60&gt;0)),"")</f>
        <v/>
      </c>
      <c r="O35" s="217" t="str">
        <f>IF(Calculations_Ward!G70=1,SUMPRODUCT(0+(Calculations_Ward!U$8:U$60),0+(Calculations_Ward!$B$8:$B$60=$S35))/SUMPRODUCT(0+(Calculations_Ward!$B$8:$B$60=$S35),0+(Calculations_Ward!$G$8:$G$60&gt;0)),"")</f>
        <v/>
      </c>
      <c r="S35" s="56">
        <v>6</v>
      </c>
    </row>
    <row r="36" spans="2:19" ht="18.75">
      <c r="B36" s="441" t="s">
        <v>14</v>
      </c>
      <c r="C36" s="214">
        <f>Calculations_Ward!C71</f>
        <v>0</v>
      </c>
      <c r="D36" s="215" t="str">
        <f>IF(Calculations_Ward!F71=1,ROUND(SUMPRODUCT(0+(Calculations_Ward!$F$8:$F$60),0+(Calculations_Ward!$B$8:$B$60=$S36))/COUNTIF(Calculations_Ward!$B$8:$B$60,$S36),0),"")</f>
        <v/>
      </c>
      <c r="E36" s="215" t="str">
        <f>IF(Calculations_Ward!F71=1,ROUND(SUMPRODUCT(0+(Calculations_Ward!$G$8:$G$60),0+(Calculations_Ward!$B$8:$B$60=$S36))/COUNTIF(Calculations_Ward!$B$8:$B$60,'Ward Results'!$S36),0),"")</f>
        <v/>
      </c>
      <c r="F36" s="216" t="str">
        <f>IF(Calculations_Ward!F71=1,SUMPRODUCT(0+(Calculations_Ward!$H$8:$H$60),0+(Calculations_Ward!$B$8:$B$60=$S36))/COUNTIF(Calculations_Ward!$B$8:$B$60,'Ward Results'!$S36),"")</f>
        <v/>
      </c>
      <c r="G36" s="215" t="str">
        <f>IF(Calculations_Ward!H71=1,"NA",IF(Calculations_Ward!G71=1,ROUND(SUMPRODUCT(0+(Calculations_Ward!$I$8:$I$59),0+(Calculations_Ward!$B$8:$B$59=S36))/COUNTIF(Calculations_Ward!$B$8:$B$60,'Ward Results'!$S36),0),""))</f>
        <v/>
      </c>
      <c r="H36" s="271" t="str">
        <f>IF(Calculations_Ward!H71=1,"NA",IF(Calculations_Ward!G71=1,SUMPRODUCT(0+(Calculations_Ward!$J$8:$J$60),0+(Calculations_Ward!$B$8:$B$60=$S36),0+(Calculations_Ward!$G$8:$G$60&gt;0))/SUMPRODUCT(0+(Calculations_Ward!$B$8:$B$60=$S36),0+(Calculations_Ward!$G$8:$G$60&gt;0)),""))</f>
        <v/>
      </c>
      <c r="I36" s="147"/>
      <c r="J36" s="209" t="s">
        <v>14</v>
      </c>
      <c r="K36" s="227" t="str">
        <f>IF(Calculations_Ward!G71=1,SUMPRODUCT(0+(Calculations_Ward!Q$8:Q$60),0+(Calculations_Ward!$B$8:$B$60='Ward Results'!$S36))/SUMPRODUCT(0+(Calculations_Ward!$B$8:$B$60=$S36),0+(Calculations_Ward!$G$8:$G$60&gt;0)),"")</f>
        <v/>
      </c>
      <c r="L36" s="228" t="str">
        <f>IF(Calculations_Ward!G71=1,SUMPRODUCT(0+(Calculations_Ward!R$8:R$60),0+(Calculations_Ward!$B$8:$B$60=$S36))/SUMPRODUCT(0+(Calculations_Ward!$B$8:$B$60=$S36),0+(Calculations_Ward!$G$8:$G$60&gt;0)),"")</f>
        <v/>
      </c>
      <c r="M36" s="228" t="str">
        <f>IF(Calculations_Ward!G71=1,SUMPRODUCT(0+(Calculations_Ward!S$8:S$60),0+(Calculations_Ward!$B$8:$B$60=$S36))/SUMPRODUCT(0+(Calculations_Ward!$B$8:$B$60=$S36),0+(Calculations_Ward!$G$8:$G$60&gt;0)),"")</f>
        <v/>
      </c>
      <c r="N36" s="228" t="str">
        <f>IF(Calculations_Ward!G71=1,SUMPRODUCT(0+(Calculations_Ward!T$8:T$60),0+(Calculations_Ward!$B$8:$B$60=$S36))/SUMPRODUCT(0+(Calculations_Ward!$B$8:$B$60=$S36),0+(Calculations_Ward!$G$8:$G$60&gt;0)),"")</f>
        <v/>
      </c>
      <c r="O36" s="217" t="str">
        <f>IF(Calculations_Ward!G71=1,SUMPRODUCT(0+(Calculations_Ward!U$8:U$60),0+(Calculations_Ward!$B$8:$B$60=$S36))/SUMPRODUCT(0+(Calculations_Ward!$B$8:$B$60=$S36),0+(Calculations_Ward!$G$8:$G$60&gt;0)),"")</f>
        <v/>
      </c>
      <c r="S36" s="56">
        <v>7</v>
      </c>
    </row>
    <row r="37" spans="2:19" ht="18.75">
      <c r="B37" s="441" t="s">
        <v>17</v>
      </c>
      <c r="C37" s="214">
        <f>Calculations_Ward!C72</f>
        <v>0</v>
      </c>
      <c r="D37" s="215" t="str">
        <f>IF(Calculations_Ward!F72=1,ROUND(SUMPRODUCT(0+(Calculations_Ward!$F$8:$F$60),0+(Calculations_Ward!$B$8:$B$60=$S37))/COUNTIF(Calculations_Ward!$B$8:$B$60,$S37),0),"")</f>
        <v/>
      </c>
      <c r="E37" s="215" t="str">
        <f>IF(Calculations_Ward!F72=1,ROUND(SUMPRODUCT(0+(Calculations_Ward!$G$8:$G$60),0+(Calculations_Ward!$B$8:$B$60=$S37))/COUNTIF(Calculations_Ward!$B$8:$B$60,'Ward Results'!$S37),0),"")</f>
        <v/>
      </c>
      <c r="F37" s="216" t="str">
        <f>IF(Calculations_Ward!F72=1,SUMPRODUCT(0+(Calculations_Ward!$H$8:$H$60),0+(Calculations_Ward!$B$8:$B$60=$S37))/COUNTIF(Calculations_Ward!$B$8:$B$60,'Ward Results'!$S37),"")</f>
        <v/>
      </c>
      <c r="G37" s="215" t="str">
        <f>IF(Calculations_Ward!H72=1,"NA",IF(Calculations_Ward!G72=1,ROUND(SUMPRODUCT(0+(Calculations_Ward!$I$8:$I$59),0+(Calculations_Ward!$B$8:$B$59=S37))/COUNTIF(Calculations_Ward!$B$8:$B$60,'Ward Results'!$S37),0),""))</f>
        <v/>
      </c>
      <c r="H37" s="271" t="str">
        <f>IF(Calculations_Ward!H72=1,"NA",IF(Calculations_Ward!G72=1,SUMPRODUCT(0+(Calculations_Ward!$J$8:$J$60),0+(Calculations_Ward!$B$8:$B$60=$S37),0+(Calculations_Ward!$G$8:$G$60&gt;0))/SUMPRODUCT(0+(Calculations_Ward!$B$8:$B$60=$S37),0+(Calculations_Ward!$G$8:$G$60&gt;0)),""))</f>
        <v/>
      </c>
      <c r="I37" s="147"/>
      <c r="J37" s="209" t="s">
        <v>17</v>
      </c>
      <c r="K37" s="227" t="str">
        <f>IF(Calculations_Ward!G72=1,SUMPRODUCT(0+(Calculations_Ward!Q$8:Q$60),0+(Calculations_Ward!$B$8:$B$60='Ward Results'!$S37))/SUMPRODUCT(0+(Calculations_Ward!$B$8:$B$60=$S37),0+(Calculations_Ward!$G$8:$G$60&gt;0)),"")</f>
        <v/>
      </c>
      <c r="L37" s="228" t="str">
        <f>IF(Calculations_Ward!G72=1,SUMPRODUCT(0+(Calculations_Ward!R$8:R$60),0+(Calculations_Ward!$B$8:$B$60=$S37))/SUMPRODUCT(0+(Calculations_Ward!$B$8:$B$60=$S37),0+(Calculations_Ward!$G$8:$G$60&gt;0)),"")</f>
        <v/>
      </c>
      <c r="M37" s="228" t="str">
        <f>IF(Calculations_Ward!G72=1,SUMPRODUCT(0+(Calculations_Ward!S$8:S$60),0+(Calculations_Ward!$B$8:$B$60=$S37))/SUMPRODUCT(0+(Calculations_Ward!$B$8:$B$60=$S37),0+(Calculations_Ward!$G$8:$G$60&gt;0)),"")</f>
        <v/>
      </c>
      <c r="N37" s="228" t="str">
        <f>IF(Calculations_Ward!G72=1,SUMPRODUCT(0+(Calculations_Ward!T$8:T$60),0+(Calculations_Ward!$B$8:$B$60=$S37))/SUMPRODUCT(0+(Calculations_Ward!$B$8:$B$60=$S37),0+(Calculations_Ward!$G$8:$G$60&gt;0)),"")</f>
        <v/>
      </c>
      <c r="O37" s="217" t="str">
        <f>IF(Calculations_Ward!G72=1,SUMPRODUCT(0+(Calculations_Ward!U$8:U$60),0+(Calculations_Ward!$B$8:$B$60=$S37))/SUMPRODUCT(0+(Calculations_Ward!$B$8:$B$60=$S37),0+(Calculations_Ward!$G$8:$G$60&gt;0)),"")</f>
        <v/>
      </c>
      <c r="S37" s="56">
        <v>8</v>
      </c>
    </row>
    <row r="38" spans="2:19" ht="18.75">
      <c r="B38" s="441" t="s">
        <v>15</v>
      </c>
      <c r="C38" s="214">
        <f>Calculations_Ward!C73</f>
        <v>0</v>
      </c>
      <c r="D38" s="215" t="str">
        <f>IF(Calculations_Ward!F73=1,ROUND(SUMPRODUCT(0+(Calculations_Ward!$F$8:$F$60),0+(Calculations_Ward!$B$8:$B$60=$S38))/COUNTIF(Calculations_Ward!$B$8:$B$60,$S38),0),"")</f>
        <v/>
      </c>
      <c r="E38" s="215" t="str">
        <f>IF(Calculations_Ward!F73=1,ROUND(SUMPRODUCT(0+(Calculations_Ward!$G$8:$G$60),0+(Calculations_Ward!$B$8:$B$60=$S38))/COUNTIF(Calculations_Ward!$B$8:$B$60,'Ward Results'!$S38),0),"")</f>
        <v/>
      </c>
      <c r="F38" s="216" t="str">
        <f>IF(Calculations_Ward!F73=1,SUMPRODUCT(0+(Calculations_Ward!$H$8:$H$60),0+(Calculations_Ward!$B$8:$B$60=$S38))/COUNTIF(Calculations_Ward!$B$8:$B$60,'Ward Results'!$S38),"")</f>
        <v/>
      </c>
      <c r="G38" s="215" t="str">
        <f>IF(Calculations_Ward!H73=1,"NA",IF(Calculations_Ward!G73=1,ROUND(SUMPRODUCT(0+(Calculations_Ward!$I$8:$I$59),0+(Calculations_Ward!$B$8:$B$59=S38))/COUNTIF(Calculations_Ward!$B$8:$B$60,'Ward Results'!$S38),0),""))</f>
        <v/>
      </c>
      <c r="H38" s="271" t="str">
        <f>IF(Calculations_Ward!H73=1,"NA",IF(Calculations_Ward!G73=1,SUMPRODUCT(0+(Calculations_Ward!$J$8:$J$60),0+(Calculations_Ward!$B$8:$B$60=$S38),0+(Calculations_Ward!$G$8:$G$60&gt;0))/SUMPRODUCT(0+(Calculations_Ward!$B$8:$B$60=$S38),0+(Calculations_Ward!$G$8:$G$60&gt;0)),""))</f>
        <v/>
      </c>
      <c r="I38" s="147"/>
      <c r="J38" s="209" t="s">
        <v>15</v>
      </c>
      <c r="K38" s="227" t="str">
        <f>IF(Calculations_Ward!G73=1,SUMPRODUCT(0+(Calculations_Ward!Q$8:Q$60),0+(Calculations_Ward!$B$8:$B$60='Ward Results'!$S38))/SUMPRODUCT(0+(Calculations_Ward!$B$8:$B$60=$S38),0+(Calculations_Ward!$G$8:$G$60&gt;0)),"")</f>
        <v/>
      </c>
      <c r="L38" s="228" t="str">
        <f>IF(Calculations_Ward!G73=1,SUMPRODUCT(0+(Calculations_Ward!R$8:R$60),0+(Calculations_Ward!$B$8:$B$60=$S38))/SUMPRODUCT(0+(Calculations_Ward!$B$8:$B$60=$S38),0+(Calculations_Ward!$G$8:$G$60&gt;0)),"")</f>
        <v/>
      </c>
      <c r="M38" s="228" t="str">
        <f>IF(Calculations_Ward!G73=1,SUMPRODUCT(0+(Calculations_Ward!S$8:S$60),0+(Calculations_Ward!$B$8:$B$60=$S38))/SUMPRODUCT(0+(Calculations_Ward!$B$8:$B$60=$S38),0+(Calculations_Ward!$G$8:$G$60&gt;0)),"")</f>
        <v/>
      </c>
      <c r="N38" s="228" t="str">
        <f>IF(Calculations_Ward!G73=1,SUMPRODUCT(0+(Calculations_Ward!T$8:T$60),0+(Calculations_Ward!$B$8:$B$60=$S38))/SUMPRODUCT(0+(Calculations_Ward!$B$8:$B$60=$S38),0+(Calculations_Ward!$G$8:$G$60&gt;0)),"")</f>
        <v/>
      </c>
      <c r="O38" s="217" t="str">
        <f>IF(Calculations_Ward!G73=1,SUMPRODUCT(0+(Calculations_Ward!U$8:U$60),0+(Calculations_Ward!$B$8:$B$60=$S38))/SUMPRODUCT(0+(Calculations_Ward!$B$8:$B$60=$S38),0+(Calculations_Ward!$G$8:$G$60&gt;0)),"")</f>
        <v/>
      </c>
      <c r="S38" s="56">
        <v>9</v>
      </c>
    </row>
    <row r="39" spans="2:19" ht="18.75">
      <c r="B39" s="441" t="s">
        <v>16</v>
      </c>
      <c r="C39" s="214">
        <f>Calculations_Ward!C74</f>
        <v>0</v>
      </c>
      <c r="D39" s="215" t="str">
        <f>IF(Calculations_Ward!F74=1,ROUND(SUMPRODUCT(0+(Calculations_Ward!$F$8:$F$60),0+(Calculations_Ward!$B$8:$B$60=$S39))/COUNTIF(Calculations_Ward!$B$8:$B$60,$S39),0),"")</f>
        <v/>
      </c>
      <c r="E39" s="215" t="str">
        <f>IF(Calculations_Ward!F74=1,ROUND(SUMPRODUCT(0+(Calculations_Ward!$G$8:$G$60),0+(Calculations_Ward!$B$8:$B$60=$S39))/COUNTIF(Calculations_Ward!$B$8:$B$60,'Ward Results'!$S39),0),"")</f>
        <v/>
      </c>
      <c r="F39" s="216" t="str">
        <f>IF(Calculations_Ward!F74=1,SUMPRODUCT(0+(Calculations_Ward!$H$8:$H$60),0+(Calculations_Ward!$B$8:$B$60=$S39))/COUNTIF(Calculations_Ward!$B$8:$B$60,'Ward Results'!$S39),"")</f>
        <v/>
      </c>
      <c r="G39" s="215" t="str">
        <f>IF(Calculations_Ward!H74=1,"NA",IF(Calculations_Ward!G74=1,ROUND(SUMPRODUCT(0+(Calculations_Ward!$I$8:$I$59),0+(Calculations_Ward!$B$8:$B$59=S39))/COUNTIF(Calculations_Ward!$B$8:$B$60,'Ward Results'!$S39),0),""))</f>
        <v/>
      </c>
      <c r="H39" s="271" t="str">
        <f>IF(Calculations_Ward!H74=1,"NA",IF(Calculations_Ward!G74=1,SUMPRODUCT(0+(Calculations_Ward!$J$8:$J$60),0+(Calculations_Ward!$B$8:$B$60=$S39),0+(Calculations_Ward!$G$8:$G$60&gt;0))/SUMPRODUCT(0+(Calculations_Ward!$B$8:$B$60=$S39),0+(Calculations_Ward!$G$8:$G$60&gt;0)),""))</f>
        <v/>
      </c>
      <c r="I39" s="147"/>
      <c r="J39" s="209" t="s">
        <v>16</v>
      </c>
      <c r="K39" s="227" t="str">
        <f>IF(Calculations_Ward!G74=1,SUMPRODUCT(0+(Calculations_Ward!Q$8:Q$60),0+(Calculations_Ward!$B$8:$B$60='Ward Results'!$S39))/SUMPRODUCT(0+(Calculations_Ward!$B$8:$B$60=$S39),0+(Calculations_Ward!$G$8:$G$60&gt;0)),"")</f>
        <v/>
      </c>
      <c r="L39" s="228" t="str">
        <f>IF(Calculations_Ward!G74=1,SUMPRODUCT(0+(Calculations_Ward!R$8:R$60),0+(Calculations_Ward!$B$8:$B$60=$S39))/SUMPRODUCT(0+(Calculations_Ward!$B$8:$B$60=$S39),0+(Calculations_Ward!$G$8:$G$60&gt;0)),"")</f>
        <v/>
      </c>
      <c r="M39" s="228" t="str">
        <f>IF(Calculations_Ward!G74=1,SUMPRODUCT(0+(Calculations_Ward!S$8:S$60),0+(Calculations_Ward!$B$8:$B$60=$S39))/SUMPRODUCT(0+(Calculations_Ward!$B$8:$B$60=$S39),0+(Calculations_Ward!$G$8:$G$60&gt;0)),"")</f>
        <v/>
      </c>
      <c r="N39" s="228" t="str">
        <f>IF(Calculations_Ward!G74=1,SUMPRODUCT(0+(Calculations_Ward!T$8:T$60),0+(Calculations_Ward!$B$8:$B$60=$S39))/SUMPRODUCT(0+(Calculations_Ward!$B$8:$B$60=$S39),0+(Calculations_Ward!$G$8:$G$60&gt;0)),"")</f>
        <v/>
      </c>
      <c r="O39" s="217" t="str">
        <f>IF(Calculations_Ward!G74=1,SUMPRODUCT(0+(Calculations_Ward!U$8:U$60),0+(Calculations_Ward!$B$8:$B$60=$S39))/SUMPRODUCT(0+(Calculations_Ward!$B$8:$B$60=$S39),0+(Calculations_Ward!$G$8:$G$60&gt;0)),"")</f>
        <v/>
      </c>
      <c r="S39" s="56">
        <v>10</v>
      </c>
    </row>
    <row r="40" spans="2:19" ht="18.75">
      <c r="B40" s="441" t="s">
        <v>20</v>
      </c>
      <c r="C40" s="214">
        <f>Calculations_Ward!C75</f>
        <v>0</v>
      </c>
      <c r="D40" s="215" t="str">
        <f>IF(Calculations_Ward!F75=1,ROUND(SUMPRODUCT(0+(Calculations_Ward!$F$8:$F$60),0+(Calculations_Ward!$B$8:$B$60=$S40))/COUNTIF(Calculations_Ward!$B$8:$B$60,$S40),0),"")</f>
        <v/>
      </c>
      <c r="E40" s="215" t="str">
        <f>IF(Calculations_Ward!F75=1,ROUND(SUMPRODUCT(0+(Calculations_Ward!$G$8:$G$60),0+(Calculations_Ward!$B$8:$B$60=$S40))/COUNTIF(Calculations_Ward!$B$8:$B$60,'Ward Results'!$S40),0),"")</f>
        <v/>
      </c>
      <c r="F40" s="216" t="str">
        <f>IF(Calculations_Ward!F75=1,SUMPRODUCT(0+(Calculations_Ward!$H$8:$H$60),0+(Calculations_Ward!$B$8:$B$60=$S40))/COUNTIF(Calculations_Ward!$B$8:$B$60,'Ward Results'!$S40),"")</f>
        <v/>
      </c>
      <c r="G40" s="215" t="str">
        <f>IF(Calculations_Ward!H75=1,"NA",IF(Calculations_Ward!G75=1,ROUND(SUMPRODUCT(0+(Calculations_Ward!$I$8:$I$59),0+(Calculations_Ward!$B$8:$B$59=S40))/COUNTIF(Calculations_Ward!$B$8:$B$60,'Ward Results'!$S40),0),""))</f>
        <v/>
      </c>
      <c r="H40" s="271" t="str">
        <f>IF(Calculations_Ward!H75=1,"NA",IF(Calculations_Ward!G75=1,SUMPRODUCT(0+(Calculations_Ward!$J$8:$J$60),0+(Calculations_Ward!$B$8:$B$60=$S40),0+(Calculations_Ward!$G$8:$G$60&gt;0))/SUMPRODUCT(0+(Calculations_Ward!$B$8:$B$60=$S40),0+(Calculations_Ward!$G$8:$G$60&gt;0)),""))</f>
        <v/>
      </c>
      <c r="I40" s="147"/>
      <c r="J40" s="209" t="s">
        <v>20</v>
      </c>
      <c r="K40" s="227" t="str">
        <f>IF(Calculations_Ward!G75=1,SUMPRODUCT(0+(Calculations_Ward!Q$8:Q$60),0+(Calculations_Ward!$B$8:$B$60='Ward Results'!$S40))/SUMPRODUCT(0+(Calculations_Ward!$B$8:$B$60=$S40),0+(Calculations_Ward!$G$8:$G$60&gt;0)),"")</f>
        <v/>
      </c>
      <c r="L40" s="228" t="str">
        <f>IF(Calculations_Ward!G75=1,SUMPRODUCT(0+(Calculations_Ward!R$8:R$60),0+(Calculations_Ward!$B$8:$B$60=$S40))/SUMPRODUCT(0+(Calculations_Ward!$B$8:$B$60=$S40),0+(Calculations_Ward!$G$8:$G$60&gt;0)),"")</f>
        <v/>
      </c>
      <c r="M40" s="228" t="str">
        <f>IF(Calculations_Ward!G75=1,SUMPRODUCT(0+(Calculations_Ward!S$8:S$60),0+(Calculations_Ward!$B$8:$B$60=$S40))/SUMPRODUCT(0+(Calculations_Ward!$B$8:$B$60=$S40),0+(Calculations_Ward!$G$8:$G$60&gt;0)),"")</f>
        <v/>
      </c>
      <c r="N40" s="228" t="str">
        <f>IF(Calculations_Ward!G75=1,SUMPRODUCT(0+(Calculations_Ward!T$8:T$60),0+(Calculations_Ward!$B$8:$B$60=$S40))/SUMPRODUCT(0+(Calculations_Ward!$B$8:$B$60=$S40),0+(Calculations_Ward!$G$8:$G$60&gt;0)),"")</f>
        <v/>
      </c>
      <c r="O40" s="217" t="str">
        <f>IF(Calculations_Ward!G75=1,SUMPRODUCT(0+(Calculations_Ward!U$8:U$60),0+(Calculations_Ward!$B$8:$B$60=$S40))/SUMPRODUCT(0+(Calculations_Ward!$B$8:$B$60=$S40),0+(Calculations_Ward!$G$8:$G$60&gt;0)),"")</f>
        <v/>
      </c>
      <c r="S40" s="56">
        <v>11</v>
      </c>
    </row>
    <row r="41" spans="2:19" ht="18.75">
      <c r="B41" s="441" t="s">
        <v>19</v>
      </c>
      <c r="C41" s="218">
        <f>Calculations_Ward!C76</f>
        <v>0</v>
      </c>
      <c r="D41" s="219" t="str">
        <f>IF(Calculations_Ward!F76=1,ROUND(SUMPRODUCT(0+(Calculations_Ward!$F$8:$F$60),0+(Calculations_Ward!$B$8:$B$60=$S41))/COUNTIF(Calculations_Ward!$B$8:$B$60,$S41),0),"")</f>
        <v/>
      </c>
      <c r="E41" s="219" t="str">
        <f>IF(Calculations_Ward!F76=1,ROUND(SUMPRODUCT(0+(Calculations_Ward!$G$8:$G$60),0+(Calculations_Ward!$B$8:$B$60=$S41))/COUNTIF(Calculations_Ward!$B$8:$B$60,'Ward Results'!$S41),0),"")</f>
        <v/>
      </c>
      <c r="F41" s="220" t="str">
        <f>IF(Calculations_Ward!F76=1,SUMPRODUCT(0+(Calculations_Ward!$H$8:$H$60),0+(Calculations_Ward!$B$8:$B$60=$S41))/COUNTIF(Calculations_Ward!$B$8:$B$60,'Ward Results'!$S41),"")</f>
        <v/>
      </c>
      <c r="G41" s="219" t="str">
        <f>IF(Calculations_Ward!H76=1,"NA",IF(Calculations_Ward!G76=1,ROUND(SUMPRODUCT(0+(Calculations_Ward!$I$8:$I$59),0+(Calculations_Ward!$B$8:$B$59=S41))/COUNTIF(Calculations_Ward!$B$8:$B$60,'Ward Results'!$S41),0),""))</f>
        <v/>
      </c>
      <c r="H41" s="443" t="str">
        <f>IF(Calculations_Ward!H76=1,"NA",IF(Calculations_Ward!G76=1,SUMPRODUCT(0+(Calculations_Ward!$J$8:$J$60),0+(Calculations_Ward!$B$8:$B$60=$S41),0+(Calculations_Ward!$G$8:$G$60&gt;0))/SUMPRODUCT(0+(Calculations_Ward!$B$8:$B$60=$S41),0+(Calculations_Ward!$G$8:$G$60&gt;0)),""))</f>
        <v/>
      </c>
      <c r="I41" s="147"/>
      <c r="J41" s="229" t="s">
        <v>19</v>
      </c>
      <c r="K41" s="230" t="str">
        <f>IF(Calculations_Ward!G76=1,SUMPRODUCT(0+(Calculations_Ward!Q$8:Q$60),0+(Calculations_Ward!$B$8:$B$60='Ward Results'!$S41))/SUMPRODUCT(0+(Calculations_Ward!$B$8:$B$60=$S41),0+(Calculations_Ward!$G$8:$G$60&gt;0)),"")</f>
        <v/>
      </c>
      <c r="L41" s="231" t="str">
        <f>IF(Calculations_Ward!G76=1,SUMPRODUCT(0+(Calculations_Ward!R$8:R$60),0+(Calculations_Ward!$B$8:$B$60=$S41))/SUMPRODUCT(0+(Calculations_Ward!$B$8:$B$60=$S41),0+(Calculations_Ward!$G$8:$G$60&gt;0)),"")</f>
        <v/>
      </c>
      <c r="M41" s="231" t="str">
        <f>IF(Calculations_Ward!G76=1,SUMPRODUCT(0+(Calculations_Ward!S$8:S$60),0+(Calculations_Ward!$B$8:$B$60=$S41))/SUMPRODUCT(0+(Calculations_Ward!$B$8:$B$60=$S41),0+(Calculations_Ward!$G$8:$G$60&gt;0)),"")</f>
        <v/>
      </c>
      <c r="N41" s="231" t="str">
        <f>IF(Calculations_Ward!G76=1,SUMPRODUCT(0+(Calculations_Ward!T$8:T$60),0+(Calculations_Ward!$B$8:$B$60=$S41))/SUMPRODUCT(0+(Calculations_Ward!$B$8:$B$60=$S41),0+(Calculations_Ward!$G$8:$G$60&gt;0)),"")</f>
        <v/>
      </c>
      <c r="O41" s="221" t="str">
        <f>IF(Calculations_Ward!G76=1,SUMPRODUCT(0+(Calculations_Ward!U$8:U$60),0+(Calculations_Ward!$B$8:$B$60=$S41))/SUMPRODUCT(0+(Calculations_Ward!$B$8:$B$60=$S41),0+(Calculations_Ward!$G$8:$G$60&gt;0)),"")</f>
        <v/>
      </c>
      <c r="S41" s="56">
        <v>12</v>
      </c>
    </row>
    <row r="42" spans="2:19" ht="18.75">
      <c r="B42" s="650" t="s">
        <v>64</v>
      </c>
      <c r="C42" s="651">
        <f>SUM(C30:C41)</f>
        <v>0</v>
      </c>
      <c r="D42" s="652" t="e">
        <f>AVERAGE(D30:D41)</f>
        <v>#DIV/0!</v>
      </c>
      <c r="E42" s="652" t="e">
        <f>AVERAGE(E30:E41)</f>
        <v>#DIV/0!</v>
      </c>
      <c r="F42" s="653" t="e">
        <f>AVERAGE(F30:F41)</f>
        <v>#DIV/0!</v>
      </c>
      <c r="G42" s="654" t="e">
        <f>ROUND(AVERAGE(G30:G41),0)</f>
        <v>#DIV/0!</v>
      </c>
      <c r="H42" s="653" t="e">
        <f>AVERAGE(H30:H41)</f>
        <v>#DIV/0!</v>
      </c>
      <c r="I42" s="147"/>
      <c r="J42" s="232" t="s">
        <v>64</v>
      </c>
      <c r="K42" s="233" t="e">
        <f>AVERAGE(K30:K41)</f>
        <v>#DIV/0!</v>
      </c>
      <c r="L42" s="233" t="e">
        <f>AVERAGE(L30:L41)</f>
        <v>#DIV/0!</v>
      </c>
      <c r="M42" s="233" t="e">
        <f>AVERAGE(M30:M41)</f>
        <v>#DIV/0!</v>
      </c>
      <c r="N42" s="233" t="e">
        <f>AVERAGE(N30:N41)</f>
        <v>#DIV/0!</v>
      </c>
      <c r="O42" s="233" t="e">
        <f>AVERAGE(O30:O41)</f>
        <v>#DIV/0!</v>
      </c>
    </row>
    <row r="43" spans="2:19">
      <c r="B43" s="247" t="s">
        <v>119</v>
      </c>
      <c r="C43" s="248"/>
      <c r="D43" s="248"/>
      <c r="E43" s="248"/>
      <c r="F43" s="248"/>
      <c r="G43" s="248"/>
      <c r="H43" s="248"/>
      <c r="I43" s="248"/>
      <c r="J43" s="248"/>
      <c r="K43" s="248"/>
      <c r="L43" s="248"/>
      <c r="M43" s="248"/>
      <c r="N43" s="248"/>
      <c r="O43" s="249"/>
    </row>
    <row r="49" ht="71.25" customHeight="1"/>
  </sheetData>
  <mergeCells count="2">
    <mergeCell ref="B5:O5"/>
    <mergeCell ref="E4:M4"/>
  </mergeCells>
  <phoneticPr fontId="39" type="noConversion"/>
  <conditionalFormatting sqref="K30:O42">
    <cfRule type="colorScale" priority="2">
      <colorScale>
        <cfvo type="num" val="0.85"/>
        <cfvo type="num" val="0.92"/>
        <cfvo type="num" val="1"/>
        <color rgb="FFF8696B"/>
        <color rgb="FFFFEB84"/>
        <color rgb="FF63BE7B"/>
      </colorScale>
    </cfRule>
  </conditionalFormatting>
  <hyperlinks>
    <hyperlink ref="L1" location="Results_Team!A1" display="Go to Team Results"/>
    <hyperlink ref="B1" location="Instructions!A1" display="Go to Instructions"/>
    <hyperlink ref="I1" location="Form!A1" display="Go to Form"/>
    <hyperlink ref="G1" location="'CareBundle Dates'!A1" display="Go to Care Bundle Dates"/>
    <hyperlink ref="D1" location="FacilityDetails!A1" display="Go to Facility Details"/>
  </hyperlinks>
  <pageMargins left="0.39370078740157483" right="0.39370078740157483" top="0.19685039370078741" bottom="0.11811023622047245" header="0.31496062992125984" footer="0.31496062992125984"/>
  <pageSetup paperSize="9" scale="65" orientation="landscape" horizontalDpi="4294967292" r:id="rId1"/>
  <headerFooter>
    <oddFooter>&amp;LDevice Care Bundle Tool&amp;CHPSC - HSE&amp;Rwww.hpsc.ie</oddFooter>
  </headerFooter>
  <ignoredErrors>
    <ignoredError sqref="C30:C42 D42:G42 H42 D30:H41" calculatedColumn="1"/>
  </ignoredErrors>
  <drawing r:id="rId2"/>
  <tableParts count="1">
    <tablePart r:id="rId3"/>
  </tableParts>
</worksheet>
</file>

<file path=xl/worksheets/sheet6.xml><?xml version="1.0" encoding="utf-8"?>
<worksheet xmlns="http://schemas.openxmlformats.org/spreadsheetml/2006/main" xmlns:r="http://schemas.openxmlformats.org/officeDocument/2006/relationships">
  <sheetPr>
    <tabColor theme="5" tint="0.39997558519241921"/>
  </sheetPr>
  <dimension ref="A1:AD53"/>
  <sheetViews>
    <sheetView showGridLines="0" topLeftCell="A3" zoomScale="50" zoomScaleNormal="50" workbookViewId="0">
      <selection activeCell="T24" sqref="T24"/>
    </sheetView>
  </sheetViews>
  <sheetFormatPr defaultRowHeight="12.75"/>
  <cols>
    <col min="1" max="1" width="2.5703125" style="1" customWidth="1"/>
    <col min="2" max="2" width="11.28515625" style="1" customWidth="1"/>
    <col min="3" max="3" width="15.85546875" style="1" customWidth="1"/>
    <col min="4" max="4" width="17.7109375" style="1" customWidth="1"/>
    <col min="5" max="5" width="18" style="1" customWidth="1"/>
    <col min="6" max="6" width="16.5703125" style="1" customWidth="1"/>
    <col min="7" max="7" width="17.7109375" style="1" customWidth="1"/>
    <col min="8" max="8" width="7" style="1" customWidth="1"/>
    <col min="9" max="9" width="5.42578125" style="1" customWidth="1"/>
    <col min="10" max="10" width="12.7109375" style="1" customWidth="1"/>
    <col min="11" max="11" width="15.85546875" style="1" customWidth="1"/>
    <col min="12" max="13" width="18.5703125" style="1" customWidth="1"/>
    <col min="14" max="14" width="19.42578125" style="1" customWidth="1"/>
    <col min="15" max="15" width="20.42578125" style="1" customWidth="1"/>
    <col min="16" max="17" width="15.5703125" style="1" customWidth="1"/>
    <col min="18" max="18" width="11.5703125" style="1" customWidth="1"/>
    <col min="19" max="19" width="11.5703125" style="1" hidden="1" customWidth="1"/>
    <col min="20" max="16384" width="9.140625" style="1"/>
  </cols>
  <sheetData>
    <row r="1" spans="1:30" s="632" customFormat="1" ht="18.75" hidden="1">
      <c r="B1" s="633" t="s">
        <v>51</v>
      </c>
      <c r="C1" s="634"/>
      <c r="D1" s="635" t="s">
        <v>60</v>
      </c>
      <c r="E1" s="636"/>
      <c r="G1" s="637" t="s">
        <v>61</v>
      </c>
      <c r="H1" s="636"/>
      <c r="I1" s="633" t="s">
        <v>52</v>
      </c>
      <c r="J1" s="636"/>
      <c r="L1" s="633" t="s">
        <v>45</v>
      </c>
    </row>
    <row r="2" spans="1:30" s="638" customFormat="1" ht="15.75" hidden="1">
      <c r="C2" s="639"/>
      <c r="D2" s="640"/>
      <c r="E2" s="639"/>
      <c r="F2" s="640"/>
      <c r="G2" s="639"/>
      <c r="H2" s="640"/>
      <c r="J2" s="639"/>
    </row>
    <row r="3" spans="1:30" s="641" customFormat="1" ht="13.5" thickBot="1"/>
    <row r="4" spans="1:30" s="642" customFormat="1" ht="29.25" thickBot="1">
      <c r="B4" s="643" t="s">
        <v>216</v>
      </c>
      <c r="L4" s="644">
        <v>1</v>
      </c>
    </row>
    <row r="5" spans="1:30" s="645" customFormat="1"/>
    <row r="8" spans="1:30" ht="44.25">
      <c r="B8" s="646" t="s">
        <v>341</v>
      </c>
      <c r="C8" s="647"/>
      <c r="D8" s="648"/>
      <c r="E8" s="795" t="str">
        <f>'Design Your CareBundle'!C38&amp;" Care Bundle Results for "</f>
        <v xml:space="preserve"> Care Bundle Results for </v>
      </c>
      <c r="F8" s="795"/>
      <c r="G8" s="795"/>
      <c r="H8" s="795"/>
      <c r="I8" s="795"/>
      <c r="J8" s="795"/>
      <c r="K8" s="795"/>
      <c r="L8" s="795"/>
      <c r="M8" s="795"/>
      <c r="N8" s="647"/>
      <c r="O8" s="649">
        <f ca="1">NOW()</f>
        <v>42129.652495138886</v>
      </c>
      <c r="Q8" s="92"/>
      <c r="R8" s="81"/>
      <c r="S8" s="81"/>
      <c r="T8" s="81"/>
      <c r="U8" s="81"/>
      <c r="V8" s="81"/>
      <c r="W8" s="81"/>
      <c r="X8" s="81"/>
      <c r="Y8" s="81"/>
      <c r="Z8" s="81"/>
      <c r="AA8" s="81"/>
      <c r="AB8" s="81"/>
      <c r="AC8" s="81"/>
      <c r="AD8" s="81"/>
    </row>
    <row r="9" spans="1:30" ht="34.5">
      <c r="B9" s="796" t="str">
        <f>IF(ISBLANK('Design Your CareBundle'!C9),"",'Design Your CareBundle'!C9&amp;", "&amp;'Design Your CareBundle'!C7&amp;", "&amp;Calculations_Ward!A8)</f>
        <v/>
      </c>
      <c r="C9" s="797"/>
      <c r="D9" s="797"/>
      <c r="E9" s="797"/>
      <c r="F9" s="797"/>
      <c r="G9" s="797"/>
      <c r="H9" s="797"/>
      <c r="I9" s="797"/>
      <c r="J9" s="797"/>
      <c r="K9" s="797"/>
      <c r="L9" s="797"/>
      <c r="M9" s="797"/>
      <c r="N9" s="797"/>
      <c r="O9" s="798"/>
      <c r="Q9" s="92"/>
      <c r="R9" s="81"/>
      <c r="S9" s="81"/>
      <c r="T9" s="81"/>
      <c r="U9" s="81"/>
      <c r="V9" s="81"/>
      <c r="W9" s="81"/>
      <c r="X9" s="81"/>
      <c r="Y9" s="81"/>
      <c r="Z9" s="81"/>
      <c r="AA9" s="81"/>
      <c r="AB9" s="81"/>
      <c r="AC9" s="81"/>
      <c r="AD9" s="81"/>
    </row>
    <row r="10" spans="1:30" s="2" customFormat="1" ht="25.5">
      <c r="A10" s="80"/>
      <c r="B10" s="799" t="str">
        <f>IF(ISBLANK(VLOOKUP(L4,'Design Your CareBundle'!A14:F23,2,FALSE)),"Results for Team: "&amp;L4,"Results for Team: "&amp;VLOOKUP(L4,'Design Your CareBundle'!A14:F23,2,FALSE))</f>
        <v>Results for Team: 1</v>
      </c>
      <c r="C10" s="800"/>
      <c r="D10" s="800"/>
      <c r="E10" s="800"/>
      <c r="F10" s="800"/>
      <c r="G10" s="800"/>
      <c r="H10" s="800"/>
      <c r="I10" s="800"/>
      <c r="J10" s="800"/>
      <c r="K10" s="800"/>
      <c r="L10" s="800"/>
      <c r="M10" s="800"/>
      <c r="N10" s="800"/>
      <c r="O10" s="801"/>
      <c r="P10" s="1"/>
      <c r="Q10" s="91"/>
      <c r="R10" s="81"/>
      <c r="S10" s="81"/>
      <c r="T10" s="81"/>
      <c r="U10" s="81"/>
      <c r="V10" s="81"/>
      <c r="W10" s="81"/>
      <c r="X10" s="81"/>
      <c r="Y10" s="81"/>
      <c r="Z10" s="81"/>
      <c r="AA10" s="81"/>
      <c r="AB10" s="81"/>
      <c r="AC10" s="81"/>
      <c r="AD10" s="81"/>
    </row>
    <row r="11" spans="1:30" s="2" customFormat="1" ht="20.25">
      <c r="A11" s="80"/>
      <c r="B11" s="253"/>
      <c r="C11" s="147"/>
      <c r="D11" s="147"/>
      <c r="E11" s="147"/>
      <c r="F11" s="147"/>
      <c r="G11" s="147"/>
      <c r="H11" s="147"/>
      <c r="I11" s="147"/>
      <c r="J11" s="147"/>
      <c r="K11" s="147"/>
      <c r="L11" s="147"/>
      <c r="M11" s="147"/>
      <c r="N11" s="147"/>
      <c r="O11" s="254"/>
      <c r="P11" s="1"/>
      <c r="Q11" s="91"/>
      <c r="R11" s="81"/>
      <c r="S11" s="81"/>
      <c r="T11" s="81"/>
      <c r="U11" s="81"/>
      <c r="V11" s="81"/>
      <c r="W11" s="81"/>
      <c r="X11" s="81"/>
      <c r="Y11" s="81"/>
      <c r="Z11" s="81"/>
      <c r="AA11" s="81"/>
      <c r="AB11" s="81"/>
      <c r="AC11" s="81"/>
      <c r="AD11" s="81"/>
    </row>
    <row r="12" spans="1:30" ht="15.75">
      <c r="B12" s="253"/>
      <c r="C12" s="147"/>
      <c r="D12" s="147"/>
      <c r="E12" s="147"/>
      <c r="F12" s="147"/>
      <c r="G12" s="147"/>
      <c r="H12" s="147"/>
      <c r="I12" s="147"/>
      <c r="J12" s="147"/>
      <c r="K12" s="147"/>
      <c r="L12" s="147"/>
      <c r="M12" s="147"/>
      <c r="N12" s="147"/>
      <c r="O12" s="254"/>
      <c r="R12" s="3"/>
      <c r="S12" s="57" t="s">
        <v>32</v>
      </c>
    </row>
    <row r="13" spans="1:30" ht="15.75">
      <c r="B13" s="253"/>
      <c r="C13" s="147"/>
      <c r="D13" s="147"/>
      <c r="E13" s="147"/>
      <c r="F13" s="147"/>
      <c r="G13" s="147"/>
      <c r="H13" s="147"/>
      <c r="I13" s="147"/>
      <c r="J13" s="147"/>
      <c r="K13" s="147"/>
      <c r="L13" s="147"/>
      <c r="M13" s="147"/>
      <c r="N13" s="147"/>
      <c r="O13" s="254"/>
      <c r="R13" s="75"/>
      <c r="S13" s="57" t="str">
        <f>'Design Your CareBundle'!C38&amp;" Care Bundle Compliance Chart: "&amp;IF(ISBLANK('Design Your CareBundle'!C9),"",'Design Your CareBundle'!C9&amp;", "&amp;'Design Your CareBundle'!C7&amp;", "&amp;Calculations_Ward!A8)</f>
        <v xml:space="preserve"> Care Bundle Compliance Chart: </v>
      </c>
    </row>
    <row r="14" spans="1:30" ht="15.75">
      <c r="B14" s="253"/>
      <c r="C14" s="147"/>
      <c r="D14" s="147"/>
      <c r="E14" s="147"/>
      <c r="F14" s="147"/>
      <c r="G14" s="147"/>
      <c r="H14" s="147"/>
      <c r="I14" s="147"/>
      <c r="J14" s="147"/>
      <c r="K14" s="147"/>
      <c r="L14" s="147"/>
      <c r="M14" s="147"/>
      <c r="N14" s="147"/>
      <c r="O14" s="254"/>
      <c r="R14" s="75"/>
      <c r="S14" s="57" t="str">
        <f>IF(ISBLANK('Design Your CareBundle'!C9),"",'Design Your CareBundle'!C9&amp;", "&amp;'Design Your CareBundle'!C7&amp;", "&amp;Calculations_Ward!A8)</f>
        <v/>
      </c>
    </row>
    <row r="15" spans="1:30" ht="15.75">
      <c r="B15" s="253"/>
      <c r="C15" s="147"/>
      <c r="D15" s="147"/>
      <c r="E15" s="147"/>
      <c r="F15" s="147"/>
      <c r="G15" s="147"/>
      <c r="H15" s="147"/>
      <c r="I15" s="147"/>
      <c r="J15" s="147"/>
      <c r="K15" s="147"/>
      <c r="L15" s="147"/>
      <c r="M15" s="147"/>
      <c r="N15" s="147"/>
      <c r="O15" s="254"/>
      <c r="R15" s="75"/>
      <c r="S15" s="57" t="str">
        <f>IF(ISBLANK(VLOOKUP(L4,'Design Your CareBundle'!A14:F23,2,FALSE)),"",VLOOKUP(L4,'Design Your CareBundle'!A14:F23,2,FALSE))</f>
        <v/>
      </c>
    </row>
    <row r="16" spans="1:30" ht="73.5" customHeight="1">
      <c r="B16" s="253"/>
      <c r="C16" s="147"/>
      <c r="D16" s="147"/>
      <c r="E16" s="147"/>
      <c r="F16" s="147"/>
      <c r="G16" s="147"/>
      <c r="H16" s="147"/>
      <c r="I16" s="147"/>
      <c r="J16" s="147"/>
      <c r="K16" s="147"/>
      <c r="L16" s="147"/>
      <c r="M16" s="147"/>
      <c r="N16" s="147"/>
      <c r="O16" s="254"/>
      <c r="R16" s="3"/>
      <c r="S16" s="397"/>
    </row>
    <row r="17" spans="2:23" ht="15.75">
      <c r="B17" s="253"/>
      <c r="C17" s="147"/>
      <c r="D17" s="147"/>
      <c r="E17" s="147"/>
      <c r="F17" s="147"/>
      <c r="G17" s="147"/>
      <c r="H17" s="147"/>
      <c r="I17" s="147"/>
      <c r="J17" s="147"/>
      <c r="K17" s="147"/>
      <c r="L17" s="147"/>
      <c r="M17" s="147"/>
      <c r="N17" s="147"/>
      <c r="O17" s="254"/>
      <c r="Q17" s="89"/>
      <c r="R17" s="3"/>
      <c r="S17" s="57" t="str">
        <f>'Design Your CareBundle'!C38&amp;" Care Bundle Compliance Chart: "&amp;S15&amp;", "&amp;S14</f>
        <v xml:space="preserve"> Care Bundle Compliance Chart: , </v>
      </c>
      <c r="W17" s="3"/>
    </row>
    <row r="18" spans="2:23" ht="15.75">
      <c r="B18" s="253"/>
      <c r="C18" s="147"/>
      <c r="D18" s="147"/>
      <c r="E18" s="147"/>
      <c r="F18" s="147"/>
      <c r="G18" s="147"/>
      <c r="H18" s="147"/>
      <c r="I18" s="147"/>
      <c r="J18" s="147"/>
      <c r="K18" s="147"/>
      <c r="L18" s="147"/>
      <c r="M18" s="147"/>
      <c r="N18" s="147"/>
      <c r="O18" s="254"/>
      <c r="Q18" s="89"/>
      <c r="R18" s="3"/>
      <c r="S18" s="57"/>
      <c r="T18" s="3"/>
    </row>
    <row r="19" spans="2:23" ht="15">
      <c r="B19" s="253"/>
      <c r="C19" s="147"/>
      <c r="D19" s="147"/>
      <c r="E19" s="147"/>
      <c r="F19" s="147"/>
      <c r="G19" s="147"/>
      <c r="H19" s="147"/>
      <c r="I19" s="147"/>
      <c r="J19" s="147"/>
      <c r="K19" s="147"/>
      <c r="L19" s="147"/>
      <c r="M19" s="147"/>
      <c r="N19" s="147"/>
      <c r="O19" s="254"/>
      <c r="Q19" s="89"/>
      <c r="R19" s="3"/>
      <c r="S19" s="3"/>
    </row>
    <row r="20" spans="2:23" ht="15">
      <c r="B20" s="253"/>
      <c r="C20" s="147"/>
      <c r="D20" s="147"/>
      <c r="E20" s="147"/>
      <c r="F20" s="147"/>
      <c r="G20" s="147"/>
      <c r="H20" s="147"/>
      <c r="I20" s="147"/>
      <c r="J20" s="147"/>
      <c r="K20" s="147"/>
      <c r="L20" s="147"/>
      <c r="M20" s="147"/>
      <c r="N20" s="147"/>
      <c r="O20" s="254"/>
      <c r="Q20" s="89"/>
      <c r="R20" s="3"/>
      <c r="S20" s="3"/>
    </row>
    <row r="21" spans="2:23" ht="15">
      <c r="B21" s="255"/>
      <c r="C21" s="147"/>
      <c r="D21" s="147"/>
      <c r="E21" s="147"/>
      <c r="F21" s="147"/>
      <c r="G21" s="147"/>
      <c r="H21" s="147"/>
      <c r="I21" s="147"/>
      <c r="J21" s="147"/>
      <c r="K21" s="147"/>
      <c r="L21" s="147"/>
      <c r="M21" s="147"/>
      <c r="N21" s="147"/>
      <c r="O21" s="254"/>
      <c r="Q21" s="89"/>
      <c r="R21" s="3"/>
      <c r="S21" s="3"/>
    </row>
    <row r="22" spans="2:23" ht="15">
      <c r="B22" s="253"/>
      <c r="C22" s="147"/>
      <c r="D22" s="147"/>
      <c r="E22" s="147"/>
      <c r="F22" s="147"/>
      <c r="G22" s="147"/>
      <c r="H22" s="147"/>
      <c r="I22" s="147"/>
      <c r="J22" s="147"/>
      <c r="K22" s="147"/>
      <c r="L22" s="147"/>
      <c r="M22" s="147"/>
      <c r="N22" s="147"/>
      <c r="O22" s="254"/>
      <c r="Q22" s="89"/>
      <c r="R22" s="3"/>
      <c r="S22" s="3"/>
    </row>
    <row r="23" spans="2:23" ht="15">
      <c r="B23" s="253"/>
      <c r="C23" s="147"/>
      <c r="D23" s="147"/>
      <c r="E23" s="147"/>
      <c r="F23" s="147"/>
      <c r="G23" s="147"/>
      <c r="H23" s="147"/>
      <c r="I23" s="147"/>
      <c r="J23" s="147"/>
      <c r="K23" s="147"/>
      <c r="L23" s="147"/>
      <c r="M23" s="147"/>
      <c r="N23" s="147"/>
      <c r="O23" s="254"/>
      <c r="Q23" s="89"/>
      <c r="R23" s="3"/>
      <c r="S23" s="3"/>
    </row>
    <row r="24" spans="2:23" ht="15">
      <c r="B24" s="253"/>
      <c r="C24" s="147"/>
      <c r="D24" s="147"/>
      <c r="E24" s="147"/>
      <c r="F24" s="147"/>
      <c r="G24" s="147"/>
      <c r="H24" s="147"/>
      <c r="I24" s="147"/>
      <c r="J24" s="147"/>
      <c r="K24" s="147"/>
      <c r="L24" s="147"/>
      <c r="M24" s="147"/>
      <c r="N24" s="147"/>
      <c r="O24" s="254"/>
      <c r="Q24" s="89"/>
      <c r="R24" s="3"/>
      <c r="S24" s="3"/>
    </row>
    <row r="25" spans="2:23" ht="15">
      <c r="B25" s="253"/>
      <c r="C25" s="147"/>
      <c r="D25" s="147"/>
      <c r="E25" s="147"/>
      <c r="F25" s="147"/>
      <c r="G25" s="147"/>
      <c r="H25" s="147"/>
      <c r="I25" s="147"/>
      <c r="J25" s="147"/>
      <c r="K25" s="147"/>
      <c r="L25" s="147"/>
      <c r="M25" s="147"/>
      <c r="N25" s="147"/>
      <c r="O25" s="254"/>
      <c r="Q25" s="89"/>
    </row>
    <row r="26" spans="2:23" ht="15">
      <c r="B26" s="253"/>
      <c r="C26" s="147"/>
      <c r="D26" s="147"/>
      <c r="E26" s="147"/>
      <c r="F26" s="147"/>
      <c r="G26" s="147"/>
      <c r="H26" s="147"/>
      <c r="I26" s="147"/>
      <c r="J26" s="147"/>
      <c r="K26" s="147"/>
      <c r="L26" s="147"/>
      <c r="M26" s="147"/>
      <c r="N26" s="147"/>
      <c r="O26" s="254"/>
      <c r="Q26" s="89"/>
    </row>
    <row r="27" spans="2:23" ht="15">
      <c r="B27" s="253"/>
      <c r="C27" s="147"/>
      <c r="D27" s="147"/>
      <c r="E27" s="147"/>
      <c r="F27" s="147"/>
      <c r="G27" s="147"/>
      <c r="H27" s="147"/>
      <c r="I27" s="147"/>
      <c r="J27" s="147"/>
      <c r="K27" s="147"/>
      <c r="L27" s="147"/>
      <c r="M27" s="147"/>
      <c r="N27" s="147"/>
      <c r="O27" s="254"/>
      <c r="Q27" s="89"/>
    </row>
    <row r="28" spans="2:23" ht="15">
      <c r="B28" s="253"/>
      <c r="C28" s="147"/>
      <c r="D28" s="147"/>
      <c r="E28" s="147"/>
      <c r="F28" s="147"/>
      <c r="G28" s="147"/>
      <c r="H28" s="147"/>
      <c r="I28" s="147"/>
      <c r="J28" s="147"/>
      <c r="K28" s="147"/>
      <c r="L28" s="147"/>
      <c r="M28" s="147"/>
      <c r="N28" s="147"/>
      <c r="O28" s="254"/>
      <c r="Q28" s="89"/>
    </row>
    <row r="29" spans="2:23">
      <c r="B29" s="253"/>
      <c r="C29" s="147"/>
      <c r="D29" s="147"/>
      <c r="E29" s="147"/>
      <c r="F29" s="147"/>
      <c r="G29" s="147"/>
      <c r="H29" s="147"/>
      <c r="I29" s="147"/>
      <c r="J29" s="147"/>
      <c r="K29" s="147"/>
      <c r="L29" s="147"/>
      <c r="M29" s="147"/>
      <c r="N29" s="147"/>
      <c r="O29" s="254"/>
    </row>
    <row r="30" spans="2:23">
      <c r="B30" s="253"/>
      <c r="C30" s="147"/>
      <c r="D30" s="147"/>
      <c r="E30" s="147"/>
      <c r="F30" s="147"/>
      <c r="G30" s="147"/>
      <c r="H30" s="147"/>
      <c r="I30" s="147"/>
      <c r="J30" s="147"/>
      <c r="K30" s="147"/>
      <c r="L30" s="147"/>
      <c r="M30" s="147"/>
      <c r="N30" s="147"/>
      <c r="O30" s="254"/>
    </row>
    <row r="31" spans="2:23" ht="23.25">
      <c r="B31" s="400"/>
      <c r="C31" s="165" t="str">
        <f>'Design Your CareBundle'!C38&amp;" DEVICE - Monthly Average % Compliance Table:"</f>
        <v xml:space="preserve"> DEVICE - Monthly Average % Compliance Table:</v>
      </c>
      <c r="D31" s="166"/>
      <c r="E31" s="167"/>
      <c r="F31" s="167"/>
      <c r="G31" s="168"/>
      <c r="H31" s="147"/>
      <c r="I31" s="147"/>
      <c r="J31" s="291" t="s">
        <v>199</v>
      </c>
      <c r="K31" s="167"/>
      <c r="L31" s="167"/>
      <c r="M31" s="167"/>
      <c r="N31" s="167"/>
      <c r="O31" s="168"/>
      <c r="Q31" s="292"/>
    </row>
    <row r="32" spans="2:23" ht="21">
      <c r="B32" s="400"/>
      <c r="C32" s="169" t="str">
        <f>S14</f>
        <v/>
      </c>
      <c r="D32" s="80"/>
      <c r="E32" s="80"/>
      <c r="F32" s="80"/>
      <c r="G32" s="170"/>
      <c r="H32" s="147"/>
      <c r="I32" s="147"/>
      <c r="J32" s="169" t="str">
        <f>S14</f>
        <v/>
      </c>
      <c r="K32" s="80"/>
      <c r="L32" s="80"/>
      <c r="M32" s="80"/>
      <c r="N32" s="80"/>
      <c r="O32" s="170"/>
    </row>
    <row r="33" spans="2:20" ht="75">
      <c r="B33" s="400"/>
      <c r="C33" s="440" t="s">
        <v>21</v>
      </c>
      <c r="D33" s="613" t="s">
        <v>198</v>
      </c>
      <c r="E33" s="613" t="s">
        <v>313</v>
      </c>
      <c r="F33" s="613" t="s">
        <v>98</v>
      </c>
      <c r="G33" s="613" t="s">
        <v>99</v>
      </c>
      <c r="H33" s="273"/>
      <c r="I33" s="147"/>
      <c r="J33" s="222" t="s">
        <v>21</v>
      </c>
      <c r="K33" s="223" t="str">
        <f>'Form - Part 2'!J5</f>
        <v xml:space="preserve">1. </v>
      </c>
      <c r="L33" s="223" t="str">
        <f>'Form - Part 2'!K5</f>
        <v xml:space="preserve">2. </v>
      </c>
      <c r="M33" s="223" t="str">
        <f>'Form - Part 2'!L5</f>
        <v xml:space="preserve">3. </v>
      </c>
      <c r="N33" s="223" t="str">
        <f>'Form - Part 2'!M5</f>
        <v xml:space="preserve">4. </v>
      </c>
      <c r="O33" s="223" t="str">
        <f>'Form - Part 2'!N5</f>
        <v xml:space="preserve">5. </v>
      </c>
    </row>
    <row r="34" spans="2:20" ht="18.75">
      <c r="B34" s="400"/>
      <c r="C34" s="441" t="s">
        <v>10</v>
      </c>
      <c r="D34" s="269">
        <f>Calculations_Team!E65</f>
        <v>0</v>
      </c>
      <c r="E34" s="275" t="str">
        <f>IF(D34&gt;0,SUMPRODUCT(0+(Calculations_Team!$G$8:$G$60),0+(Calculations_Team!$B$8:$B$60=S34))/COUNTIF(Calculations_Team!$B$8:$B$60,$S34),"")</f>
        <v/>
      </c>
      <c r="F34" s="275" t="str">
        <f>IF(D34&gt;0,SUMPRODUCT(0+(Calculations_Team!$I$8:$I$59),0+(Calculations_Team!$B$8:$B$59=S34))/COUNTIF(Calculations_Team!$B$8:$B$60,$S34),"")</f>
        <v/>
      </c>
      <c r="G34" s="278" t="str">
        <f>IF(D34&gt;0,SUMPRODUCT(0+(Calculations_Team!$J$8:$J$59),0+(Calculations_Team!$B$8:$B$59=S34))/SUMPRODUCT(0+(Calculations_Team!$B$8:$B$60=$S34),0+(Calculations_Team!$G$8:$G$60&gt;0)),"")</f>
        <v/>
      </c>
      <c r="H34" s="274"/>
      <c r="I34" s="147"/>
      <c r="J34" s="224" t="s">
        <v>10</v>
      </c>
      <c r="K34" s="280" t="str">
        <f>IF(D34&gt;0,SUMPRODUCT(0+(Calculations_Team!Q$8:Q$60),0+(Calculations_Team!$B$8:$B$60=$S34))/SUMPRODUCT(0+(Calculations_Team!$B$8:$B$60=$S34),0+(Calculations_Team!$G$8:$G$60&gt;0)),"")</f>
        <v/>
      </c>
      <c r="L34" s="281" t="str">
        <f>IF(D34&gt;0,SUMPRODUCT(0+(Calculations_Team!R$8:R$60),0+(Calculations_Team!$B$8:$B$60=$S34))/SUMPRODUCT(0+(Calculations_Team!$B$8:$B$60=$S34),0+(Calculations_Team!$G$8:$G$60&gt;0)),"")</f>
        <v/>
      </c>
      <c r="M34" s="281" t="str">
        <f>IF(D34&gt;0,SUMPRODUCT(0+(Calculations_Team!S$8:S$60),0+(Calculations_Team!$B$8:$B$60=$S34))/SUMPRODUCT(0+(Calculations_Team!$B$8:$B$60=$S34),0+(Calculations_Team!$G$8:$G$60&gt;0)),"")</f>
        <v/>
      </c>
      <c r="N34" s="281" t="str">
        <f>IF(D34&gt;0,SUMPRODUCT(0+(Calculations_Team!T$8:T$60),0+(Calculations_Team!$B$8:$B$60=$S34))/SUMPRODUCT(0+(Calculations_Team!$B$8:$B$60=$S34),0+(Calculations_Team!$G$8:$G$60&gt;0)),"")</f>
        <v/>
      </c>
      <c r="O34" s="282" t="str">
        <f>IF(D34&gt;0,SUMPRODUCT(0+(Calculations_Team!U$8:U$60),0+(Calculations_Team!$B$8:$B$60=$S34))/SUMPRODUCT(0+(Calculations_Team!$B$8:$B$60=$S34),0+(Calculations_Team!$G$8:$G$60&gt;0)),"")</f>
        <v/>
      </c>
      <c r="S34" s="56">
        <v>1</v>
      </c>
    </row>
    <row r="35" spans="2:20" ht="18.75">
      <c r="B35" s="400"/>
      <c r="C35" s="441" t="s">
        <v>11</v>
      </c>
      <c r="D35" s="268">
        <f>Calculations_Team!E66</f>
        <v>0</v>
      </c>
      <c r="E35" s="276" t="str">
        <f>IF(D35&gt;0,SUMPRODUCT(0+(Calculations_Team!$G$8:$G$60),0+(Calculations_Team!$B$8:$B$60=S35))/COUNTIF(Calculations_Team!$B$8:$B$60,$S35),"")</f>
        <v/>
      </c>
      <c r="F35" s="276" t="str">
        <f>IF(D35&gt;0,SUMPRODUCT(0+(Calculations_Team!$I$8:$I$59),0+(Calculations_Team!$B$8:$B$59=S35))/COUNTIF(Calculations_Team!$B$8:$B$60,$S35),"")</f>
        <v/>
      </c>
      <c r="G35" s="271" t="str">
        <f>IF(D35&gt;0,SUMPRODUCT(0+(Calculations_Team!$J$8:$J$59),0+(Calculations_Team!$B$8:$B$59=S35))/SUMPRODUCT(0+(Calculations_Team!$B$8:$B$60=$S35),0+(Calculations_Team!$G$8:$G$60&gt;0)),"")</f>
        <v/>
      </c>
      <c r="H35" s="274"/>
      <c r="I35" s="147"/>
      <c r="J35" s="209" t="s">
        <v>11</v>
      </c>
      <c r="K35" s="227" t="str">
        <f>IF(D35&gt;0,SUMPRODUCT(0+(Calculations_Team!Q$8:Q$60),0+(Calculations_Team!$B$8:$B$60=$S35))/SUMPRODUCT(0+(Calculations_Team!$B$8:$B$60=$S35),0+(Calculations_Team!$G$8:$G$60&gt;0)),"")</f>
        <v/>
      </c>
      <c r="L35" s="228" t="str">
        <f>IF(D35&gt;0,SUMPRODUCT(0+(Calculations_Team!R$8:R$60),0+(Calculations_Team!$B$8:$B$60=$S35))/SUMPRODUCT(0+(Calculations_Team!$B$8:$B$60=$S35),0+(Calculations_Team!$G$8:$G$60&gt;0)),"")</f>
        <v/>
      </c>
      <c r="M35" s="228" t="str">
        <f>IF(D35&gt;0,SUMPRODUCT(0+(Calculations_Team!S$8:S$60),0+(Calculations_Team!$B$8:$B$60=$S35))/SUMPRODUCT(0+(Calculations_Team!$B$8:$B$60=$S35),0+(Calculations_Team!$G$8:$G$60&gt;0)),"")</f>
        <v/>
      </c>
      <c r="N35" s="228" t="str">
        <f>IF(D35&gt;0,SUMPRODUCT(0+(Calculations_Team!T$8:T$60),0+(Calculations_Team!$B$8:$B$60=$S35))/SUMPRODUCT(0+(Calculations_Team!$B$8:$B$60=$S35),0+(Calculations_Team!$G$8:$G$60&gt;0)),"")</f>
        <v/>
      </c>
      <c r="O35" s="217" t="str">
        <f>IF(D35&gt;0,SUMPRODUCT(0+(Calculations_Team!U$8:U$60),0+(Calculations_Team!$B$8:$B$60=$S35))/SUMPRODUCT(0+(Calculations_Team!$B$8:$B$60=$S35),0+(Calculations_Team!$G$8:$G$60&gt;0)),"")</f>
        <v/>
      </c>
      <c r="S35" s="56">
        <v>2</v>
      </c>
    </row>
    <row r="36" spans="2:20" ht="18.75">
      <c r="B36" s="400"/>
      <c r="C36" s="441" t="s">
        <v>18</v>
      </c>
      <c r="D36" s="268">
        <f>Calculations_Team!E67</f>
        <v>0</v>
      </c>
      <c r="E36" s="276" t="str">
        <f>IF(D36&gt;0,SUMPRODUCT(0+(Calculations_Team!$G$8:$G$60),0+(Calculations_Team!$B$8:$B$60=S36))/COUNTIF(Calculations_Team!$B$8:$B$60,$S36),"")</f>
        <v/>
      </c>
      <c r="F36" s="276" t="str">
        <f>IF(D36&gt;0,SUMPRODUCT(0+(Calculations_Team!$I$8:$I$59),0+(Calculations_Team!$B$8:$B$59=S36))/COUNTIF(Calculations_Team!$B$8:$B$60,$S36),"")</f>
        <v/>
      </c>
      <c r="G36" s="271" t="str">
        <f>IF(D36&gt;0,SUMPRODUCT(0+(Calculations_Team!$J$8:$J$59),0+(Calculations_Team!$B$8:$B$59=S36))/SUMPRODUCT(0+(Calculations_Team!$B$8:$B$60=$S36),0+(Calculations_Team!$G$8:$G$60&gt;0)),"")</f>
        <v/>
      </c>
      <c r="H36" s="274"/>
      <c r="I36" s="147"/>
      <c r="J36" s="209" t="s">
        <v>18</v>
      </c>
      <c r="K36" s="227" t="str">
        <f>IF(D36&gt;0,SUMPRODUCT(0+(Calculations_Team!Q$8:Q$60),0+(Calculations_Team!$B$8:$B$60=$S36))/SUMPRODUCT(0+(Calculations_Team!$B$8:$B$60=$S36),0+(Calculations_Team!$G$8:$G$60&gt;0)),"")</f>
        <v/>
      </c>
      <c r="L36" s="228" t="str">
        <f>IF(D36&gt;0,SUMPRODUCT(0+(Calculations_Team!R$8:R$60),0+(Calculations_Team!$B$8:$B$60=$S36))/SUMPRODUCT(0+(Calculations_Team!$B$8:$B$60=$S36),0+(Calculations_Team!$G$8:$G$60&gt;0)),"")</f>
        <v/>
      </c>
      <c r="M36" s="228" t="str">
        <f>IF(D36&gt;0,SUMPRODUCT(0+(Calculations_Team!S$8:S$60),0+(Calculations_Team!$B$8:$B$60=$S36))/SUMPRODUCT(0+(Calculations_Team!$B$8:$B$60=$S36),0+(Calculations_Team!$G$8:$G$60&gt;0)),"")</f>
        <v/>
      </c>
      <c r="N36" s="228" t="str">
        <f>IF(D36&gt;0,SUMPRODUCT(0+(Calculations_Team!T$8:T$60),0+(Calculations_Team!$B$8:$B$60=$S36))/SUMPRODUCT(0+(Calculations_Team!$B$8:$B$60=$S36),0+(Calculations_Team!$G$8:$G$60&gt;0)),"")</f>
        <v/>
      </c>
      <c r="O36" s="217" t="str">
        <f>IF(D36&gt;0,SUMPRODUCT(0+(Calculations_Team!U$8:U$60),0+(Calculations_Team!$B$8:$B$60=$S36))/SUMPRODUCT(0+(Calculations_Team!$B$8:$B$60=$S36),0+(Calculations_Team!$G$8:$G$60&gt;0)),"")</f>
        <v/>
      </c>
      <c r="S36" s="56">
        <v>3</v>
      </c>
      <c r="T36" s="90"/>
    </row>
    <row r="37" spans="2:20" ht="18.75">
      <c r="B37" s="400"/>
      <c r="C37" s="441" t="s">
        <v>31</v>
      </c>
      <c r="D37" s="268">
        <f>Calculations_Team!E68</f>
        <v>0</v>
      </c>
      <c r="E37" s="276" t="str">
        <f>IF(D37&gt;0,SUMPRODUCT(0+(Calculations_Team!$G$8:$G$60),0+(Calculations_Team!$B$8:$B$60=S37))/COUNTIF(Calculations_Team!$B$8:$B$60,$S37),"")</f>
        <v/>
      </c>
      <c r="F37" s="276" t="str">
        <f>IF(D37&gt;0,SUMPRODUCT(0+(Calculations_Team!$I$8:$I$59),0+(Calculations_Team!$B$8:$B$59=S37))/COUNTIF(Calculations_Team!$B$8:$B$60,$S37),"")</f>
        <v/>
      </c>
      <c r="G37" s="271" t="str">
        <f>IF(D37&gt;0,SUMPRODUCT(0+(Calculations_Team!$J$8:$J$59),0+(Calculations_Team!$B$8:$B$59=S37))/SUMPRODUCT(0+(Calculations_Team!$B$8:$B$60=$S37),0+(Calculations_Team!$G$8:$G$60&gt;0)),"")</f>
        <v/>
      </c>
      <c r="H37" s="274"/>
      <c r="I37" s="147"/>
      <c r="J37" s="209" t="s">
        <v>31</v>
      </c>
      <c r="K37" s="227" t="str">
        <f>IF(D37&gt;0,SUMPRODUCT(0+(Calculations_Team!Q$8:Q$60),0+(Calculations_Team!$B$8:$B$60=$S37))/SUMPRODUCT(0+(Calculations_Team!$B$8:$B$60=$S37),0+(Calculations_Team!$G$8:$G$60&gt;0)),"")</f>
        <v/>
      </c>
      <c r="L37" s="228" t="str">
        <f>IF(D37&gt;0,SUMPRODUCT(0+(Calculations_Team!R$8:R$60),0+(Calculations_Team!$B$8:$B$60=$S37))/SUMPRODUCT(0+(Calculations_Team!$B$8:$B$60=$S37),0+(Calculations_Team!$G$8:$G$60&gt;0)),"")</f>
        <v/>
      </c>
      <c r="M37" s="228" t="str">
        <f>IF(D37&gt;0,SUMPRODUCT(0+(Calculations_Team!S$8:S$60),0+(Calculations_Team!$B$8:$B$60=$S37))/SUMPRODUCT(0+(Calculations_Team!$B$8:$B$60=$S37),0+(Calculations_Team!$G$8:$G$60&gt;0)),"")</f>
        <v/>
      </c>
      <c r="N37" s="228" t="str">
        <f>IF(D37&gt;0,SUMPRODUCT(0+(Calculations_Team!T$8:T$60),0+(Calculations_Team!$B$8:$B$60=$S37))/SUMPRODUCT(0+(Calculations_Team!$B$8:$B$60=$S37),0+(Calculations_Team!$G$8:$G$60&gt;0)),"")</f>
        <v/>
      </c>
      <c r="O37" s="217" t="str">
        <f>IF(D37&gt;0,SUMPRODUCT(0+(Calculations_Team!U$8:U$60),0+(Calculations_Team!$B$8:$B$60=$S37))/SUMPRODUCT(0+(Calculations_Team!$B$8:$B$60=$S37),0+(Calculations_Team!$G$8:$G$60&gt;0)),"")</f>
        <v/>
      </c>
      <c r="S37" s="56">
        <v>4</v>
      </c>
    </row>
    <row r="38" spans="2:20" ht="18.75">
      <c r="B38" s="400"/>
      <c r="C38" s="441" t="s">
        <v>12</v>
      </c>
      <c r="D38" s="268">
        <f>Calculations_Team!E69</f>
        <v>0</v>
      </c>
      <c r="E38" s="276" t="str">
        <f>IF(D38&gt;0,SUMPRODUCT(0+(Calculations_Team!$G$8:$G$60),0+(Calculations_Team!$B$8:$B$60=S38))/COUNTIF(Calculations_Team!$B$8:$B$60,$S38),"")</f>
        <v/>
      </c>
      <c r="F38" s="276" t="str">
        <f>IF(D38&gt;0,SUMPRODUCT(0+(Calculations_Team!$I$8:$I$59),0+(Calculations_Team!$B$8:$B$59=S38))/COUNTIF(Calculations_Team!$B$8:$B$60,$S38),"")</f>
        <v/>
      </c>
      <c r="G38" s="271" t="str">
        <f>IF(D38&gt;0,SUMPRODUCT(0+(Calculations_Team!$J$8:$J$59),0+(Calculations_Team!$B$8:$B$59=S38))/SUMPRODUCT(0+(Calculations_Team!$B$8:$B$60=$S38),0+(Calculations_Team!$G$8:$G$60&gt;0)),"")</f>
        <v/>
      </c>
      <c r="H38" s="274"/>
      <c r="I38" s="147"/>
      <c r="J38" s="209" t="s">
        <v>12</v>
      </c>
      <c r="K38" s="227" t="str">
        <f>IF(D38&gt;0,SUMPRODUCT(0+(Calculations_Team!Q$8:Q$60),0+(Calculations_Team!$B$8:$B$60=$S38))/SUMPRODUCT(0+(Calculations_Team!$B$8:$B$60=$S38),0+(Calculations_Team!$G$8:$G$60&gt;0)),"")</f>
        <v/>
      </c>
      <c r="L38" s="228" t="str">
        <f>IF(D38&gt;0,SUMPRODUCT(0+(Calculations_Team!R$8:R$60),0+(Calculations_Team!$B$8:$B$60=$S38))/SUMPRODUCT(0+(Calculations_Team!$B$8:$B$60=$S38),0+(Calculations_Team!$G$8:$G$60&gt;0)),"")</f>
        <v/>
      </c>
      <c r="M38" s="228" t="str">
        <f>IF(D38&gt;0,SUMPRODUCT(0+(Calculations_Team!S$8:S$60),0+(Calculations_Team!$B$8:$B$60=$S38))/SUMPRODUCT(0+(Calculations_Team!$B$8:$B$60=$S38),0+(Calculations_Team!$G$8:$G$60&gt;0)),"")</f>
        <v/>
      </c>
      <c r="N38" s="228" t="str">
        <f>IF(D38&gt;0,SUMPRODUCT(0+(Calculations_Team!T$8:T$60),0+(Calculations_Team!$B$8:$B$60=$S38))/SUMPRODUCT(0+(Calculations_Team!$B$8:$B$60=$S38),0+(Calculations_Team!$G$8:$G$60&gt;0)),"")</f>
        <v/>
      </c>
      <c r="O38" s="217" t="str">
        <f>IF(D38&gt;0,SUMPRODUCT(0+(Calculations_Team!U$8:U$60),0+(Calculations_Team!$B$8:$B$60=$S38))/SUMPRODUCT(0+(Calculations_Team!$B$8:$B$60=$S38),0+(Calculations_Team!$G$8:$G$60&gt;0)),"")</f>
        <v/>
      </c>
      <c r="P38" s="87"/>
      <c r="S38" s="56">
        <v>5</v>
      </c>
    </row>
    <row r="39" spans="2:20" ht="18.75">
      <c r="B39" s="400"/>
      <c r="C39" s="441" t="s">
        <v>13</v>
      </c>
      <c r="D39" s="268">
        <f>Calculations_Team!E70</f>
        <v>0</v>
      </c>
      <c r="E39" s="276" t="str">
        <f>IF(D39&gt;0,SUMPRODUCT(0+(Calculations_Team!$G$8:$G$60),0+(Calculations_Team!$B$8:$B$60=S39))/COUNTIF(Calculations_Team!$B$8:$B$60,$S39),"")</f>
        <v/>
      </c>
      <c r="F39" s="276" t="str">
        <f>IF(D39&gt;0,SUMPRODUCT(0+(Calculations_Team!$I$8:$I$59),0+(Calculations_Team!$B$8:$B$59=S39))/COUNTIF(Calculations_Team!$B$8:$B$60,$S39),"")</f>
        <v/>
      </c>
      <c r="G39" s="271" t="str">
        <f>IF(D39&gt;0,SUMPRODUCT(0+(Calculations_Team!$J$8:$J$59),0+(Calculations_Team!$B$8:$B$59=S39))/SUMPRODUCT(0+(Calculations_Team!$B$8:$B$60=$S39),0+(Calculations_Team!$G$8:$G$60&gt;0)),"")</f>
        <v/>
      </c>
      <c r="H39" s="274"/>
      <c r="I39" s="147"/>
      <c r="J39" s="209" t="s">
        <v>13</v>
      </c>
      <c r="K39" s="227" t="str">
        <f>IF(D39&gt;0,SUMPRODUCT(0+(Calculations_Team!Q$8:Q$60),0+(Calculations_Team!$B$8:$B$60=$S39))/SUMPRODUCT(0+(Calculations_Team!$B$8:$B$60=$S39),0+(Calculations_Team!$G$8:$G$60&gt;0)),"")</f>
        <v/>
      </c>
      <c r="L39" s="228" t="str">
        <f>IF(D39&gt;0,SUMPRODUCT(0+(Calculations_Team!R$8:R$60),0+(Calculations_Team!$B$8:$B$60=$S39))/SUMPRODUCT(0+(Calculations_Team!$B$8:$B$60=$S39),0+(Calculations_Team!$G$8:$G$60&gt;0)),"")</f>
        <v/>
      </c>
      <c r="M39" s="228" t="str">
        <f>IF(D39&gt;0,SUMPRODUCT(0+(Calculations_Team!S$8:S$60),0+(Calculations_Team!$B$8:$B$60=$S39))/SUMPRODUCT(0+(Calculations_Team!$B$8:$B$60=$S39),0+(Calculations_Team!$G$8:$G$60&gt;0)),"")</f>
        <v/>
      </c>
      <c r="N39" s="228" t="str">
        <f>IF(D39&gt;0,SUMPRODUCT(0+(Calculations_Team!T$8:T$60),0+(Calculations_Team!$B$8:$B$60=$S39))/SUMPRODUCT(0+(Calculations_Team!$B$8:$B$60=$S39),0+(Calculations_Team!$G$8:$G$60&gt;0)),"")</f>
        <v/>
      </c>
      <c r="O39" s="217" t="str">
        <f>IF(D39&gt;0,SUMPRODUCT(0+(Calculations_Team!U$8:U$60),0+(Calculations_Team!$B$8:$B$60=$S39))/SUMPRODUCT(0+(Calculations_Team!$B$8:$B$60=$S39),0+(Calculations_Team!$G$8:$G$60&gt;0)),"")</f>
        <v/>
      </c>
      <c r="S39" s="56">
        <v>6</v>
      </c>
    </row>
    <row r="40" spans="2:20" ht="18.75">
      <c r="B40" s="400"/>
      <c r="C40" s="441" t="s">
        <v>14</v>
      </c>
      <c r="D40" s="268">
        <f>Calculations_Team!E71</f>
        <v>0</v>
      </c>
      <c r="E40" s="276" t="str">
        <f>IF(D40&gt;0,SUMPRODUCT(0+(Calculations_Team!$G$8:$G$60),0+(Calculations_Team!$B$8:$B$60=S40))/COUNTIF(Calculations_Team!$B$8:$B$60,$S40),"")</f>
        <v/>
      </c>
      <c r="F40" s="276" t="str">
        <f>IF(D40&gt;0,SUMPRODUCT(0+(Calculations_Team!$I$8:$I$59),0+(Calculations_Team!$B$8:$B$59=S40))/COUNTIF(Calculations_Team!$B$8:$B$60,$S40),"")</f>
        <v/>
      </c>
      <c r="G40" s="271" t="str">
        <f>IF(D40&gt;0,SUMPRODUCT(0+(Calculations_Team!$J$8:$J$59),0+(Calculations_Team!$B$8:$B$59=S40))/SUMPRODUCT(0+(Calculations_Team!$B$8:$B$60=$S40),0+(Calculations_Team!$G$8:$G$60&gt;0)),"")</f>
        <v/>
      </c>
      <c r="H40" s="274"/>
      <c r="I40" s="147"/>
      <c r="J40" s="209" t="s">
        <v>14</v>
      </c>
      <c r="K40" s="227" t="str">
        <f>IF(D40&gt;0,SUMPRODUCT(0+(Calculations_Team!Q$8:Q$60),0+(Calculations_Team!$B$8:$B$60=$S40))/SUMPRODUCT(0+(Calculations_Team!$B$8:$B$60=$S40),0+(Calculations_Team!$G$8:$G$60&gt;0)),"")</f>
        <v/>
      </c>
      <c r="L40" s="228" t="str">
        <f>IF(D40&gt;0,SUMPRODUCT(0+(Calculations_Team!R$8:R$60),0+(Calculations_Team!$B$8:$B$60=$S40))/SUMPRODUCT(0+(Calculations_Team!$B$8:$B$60=$S40),0+(Calculations_Team!$G$8:$G$60&gt;0)),"")</f>
        <v/>
      </c>
      <c r="M40" s="228" t="str">
        <f>IF(D40&gt;0,SUMPRODUCT(0+(Calculations_Team!S$8:S$60),0+(Calculations_Team!$B$8:$B$60=$S40))/SUMPRODUCT(0+(Calculations_Team!$B$8:$B$60=$S40),0+(Calculations_Team!$G$8:$G$60&gt;0)),"")</f>
        <v/>
      </c>
      <c r="N40" s="228" t="str">
        <f>IF(D40&gt;0,SUMPRODUCT(0+(Calculations_Team!T$8:T$60),0+(Calculations_Team!$B$8:$B$60=$S40))/SUMPRODUCT(0+(Calculations_Team!$B$8:$B$60=$S40),0+(Calculations_Team!$G$8:$G$60&gt;0)),"")</f>
        <v/>
      </c>
      <c r="O40" s="217" t="str">
        <f>IF(D40&gt;0,SUMPRODUCT(0+(Calculations_Team!U$8:U$60),0+(Calculations_Team!$B$8:$B$60=$S40))/SUMPRODUCT(0+(Calculations_Team!$B$8:$B$60=$S40),0+(Calculations_Team!$G$8:$G$60&gt;0)),"")</f>
        <v/>
      </c>
      <c r="S40" s="56">
        <v>7</v>
      </c>
    </row>
    <row r="41" spans="2:20" ht="18.75">
      <c r="B41" s="400"/>
      <c r="C41" s="441" t="s">
        <v>17</v>
      </c>
      <c r="D41" s="268">
        <f>Calculations_Team!E72</f>
        <v>0</v>
      </c>
      <c r="E41" s="276" t="str">
        <f>IF(D41&gt;0,SUMPRODUCT(0+(Calculations_Team!$G$8:$G$60),0+(Calculations_Team!$B$8:$B$60=S41))/COUNTIF(Calculations_Team!$B$8:$B$60,$S41),"")</f>
        <v/>
      </c>
      <c r="F41" s="276" t="str">
        <f>IF(D41&gt;0,SUMPRODUCT(0+(Calculations_Team!$I$8:$I$59),0+(Calculations_Team!$B$8:$B$59=S41))/COUNTIF(Calculations_Team!$B$8:$B$60,$S41),"")</f>
        <v/>
      </c>
      <c r="G41" s="271" t="str">
        <f>IF(D41&gt;0,SUMPRODUCT(0+(Calculations_Team!$J$8:$J$59),0+(Calculations_Team!$B$8:$B$59=S41))/SUMPRODUCT(0+(Calculations_Team!$B$8:$B$60=$S41),0+(Calculations_Team!$G$8:$G$60&gt;0)),"")</f>
        <v/>
      </c>
      <c r="H41" s="274"/>
      <c r="I41" s="147"/>
      <c r="J41" s="209" t="s">
        <v>17</v>
      </c>
      <c r="K41" s="227" t="str">
        <f>IF(D41&gt;0,SUMPRODUCT(0+(Calculations_Team!Q$8:Q$60),0+(Calculations_Team!$B$8:$B$60=$S41))/SUMPRODUCT(0+(Calculations_Team!$B$8:$B$60=$S41),0+(Calculations_Team!$G$8:$G$60&gt;0)),"")</f>
        <v/>
      </c>
      <c r="L41" s="228" t="str">
        <f>IF(D41&gt;0,SUMPRODUCT(0+(Calculations_Team!R$8:R$60),0+(Calculations_Team!$B$8:$B$60=$S41))/SUMPRODUCT(0+(Calculations_Team!$B$8:$B$60=$S41),0+(Calculations_Team!$G$8:$G$60&gt;0)),"")</f>
        <v/>
      </c>
      <c r="M41" s="228" t="str">
        <f>IF(D41&gt;0,SUMPRODUCT(0+(Calculations_Team!S$8:S$60),0+(Calculations_Team!$B$8:$B$60=$S41))/SUMPRODUCT(0+(Calculations_Team!$B$8:$B$60=$S41),0+(Calculations_Team!$G$8:$G$60&gt;0)),"")</f>
        <v/>
      </c>
      <c r="N41" s="228" t="str">
        <f>IF(D41&gt;0,SUMPRODUCT(0+(Calculations_Team!T$8:T$60),0+(Calculations_Team!$B$8:$B$60=$S41))/SUMPRODUCT(0+(Calculations_Team!$B$8:$B$60=$S41),0+(Calculations_Team!$G$8:$G$60&gt;0)),"")</f>
        <v/>
      </c>
      <c r="O41" s="217" t="str">
        <f>IF(D41&gt;0,SUMPRODUCT(0+(Calculations_Team!U$8:U$60),0+(Calculations_Team!$B$8:$B$60=$S41))/SUMPRODUCT(0+(Calculations_Team!$B$8:$B$60=$S41),0+(Calculations_Team!$G$8:$G$60&gt;0)),"")</f>
        <v/>
      </c>
      <c r="S41" s="56">
        <v>8</v>
      </c>
    </row>
    <row r="42" spans="2:20" ht="18.75">
      <c r="B42" s="400"/>
      <c r="C42" s="441" t="s">
        <v>15</v>
      </c>
      <c r="D42" s="268">
        <f>Calculations_Team!E73</f>
        <v>0</v>
      </c>
      <c r="E42" s="276" t="str">
        <f>IF(D42&gt;0,SUMPRODUCT(0+(Calculations_Team!$G$8:$G$60),0+(Calculations_Team!$B$8:$B$60=S42))/COUNTIF(Calculations_Team!$B$8:$B$60,$S42),"")</f>
        <v/>
      </c>
      <c r="F42" s="276" t="str">
        <f>IF(D42&gt;0,SUMPRODUCT(0+(Calculations_Team!$I$8:$I$59),0+(Calculations_Team!$B$8:$B$59=S42))/COUNTIF(Calculations_Team!$B$8:$B$60,$S42),"")</f>
        <v/>
      </c>
      <c r="G42" s="271" t="str">
        <f>IF(D42&gt;0,SUMPRODUCT(0+(Calculations_Team!$J$8:$J$59),0+(Calculations_Team!$B$8:$B$59=S42))/SUMPRODUCT(0+(Calculations_Team!$B$8:$B$60=$S42),0+(Calculations_Team!$G$8:$G$60&gt;0)),"")</f>
        <v/>
      </c>
      <c r="H42" s="274"/>
      <c r="I42" s="147"/>
      <c r="J42" s="209" t="s">
        <v>15</v>
      </c>
      <c r="K42" s="227" t="str">
        <f>IF(D42&gt;0,SUMPRODUCT(0+(Calculations_Team!Q$8:Q$60),0+(Calculations_Team!$B$8:$B$60=$S42))/SUMPRODUCT(0+(Calculations_Team!$B$8:$B$60=$S42),0+(Calculations_Team!$G$8:$G$60&gt;0)),"")</f>
        <v/>
      </c>
      <c r="L42" s="228" t="str">
        <f>IF(D42&gt;0,SUMPRODUCT(0+(Calculations_Team!R$8:R$60),0+(Calculations_Team!$B$8:$B$60=$S42))/SUMPRODUCT(0+(Calculations_Team!$B$8:$B$60=$S42),0+(Calculations_Team!$G$8:$G$60&gt;0)),"")</f>
        <v/>
      </c>
      <c r="M42" s="228" t="str">
        <f>IF(D42&gt;0,SUMPRODUCT(0+(Calculations_Team!S$8:S$60),0+(Calculations_Team!$B$8:$B$60=$S42))/SUMPRODUCT(0+(Calculations_Team!$B$8:$B$60=$S42),0+(Calculations_Team!$G$8:$G$60&gt;0)),"")</f>
        <v/>
      </c>
      <c r="N42" s="228" t="str">
        <f>IF(D42&gt;0,SUMPRODUCT(0+(Calculations_Team!T$8:T$60),0+(Calculations_Team!$B$8:$B$60=$S42))/SUMPRODUCT(0+(Calculations_Team!$B$8:$B$60=$S42),0+(Calculations_Team!$G$8:$G$60&gt;0)),"")</f>
        <v/>
      </c>
      <c r="O42" s="217" t="str">
        <f>IF(D42&gt;0,SUMPRODUCT(0+(Calculations_Team!U$8:U$60),0+(Calculations_Team!$B$8:$B$60=$S42))/SUMPRODUCT(0+(Calculations_Team!$B$8:$B$60=$S42),0+(Calculations_Team!$G$8:$G$60&gt;0)),"")</f>
        <v/>
      </c>
      <c r="S42" s="56">
        <v>9</v>
      </c>
    </row>
    <row r="43" spans="2:20" ht="18.75">
      <c r="B43" s="400"/>
      <c r="C43" s="441" t="s">
        <v>16</v>
      </c>
      <c r="D43" s="268">
        <f>Calculations_Team!E74</f>
        <v>0</v>
      </c>
      <c r="E43" s="276" t="str">
        <f>IF(D43&gt;0,SUMPRODUCT(0+(Calculations_Team!$G$8:$G$60),0+(Calculations_Team!$B$8:$B$60=S43))/COUNTIF(Calculations_Team!$B$8:$B$60,$S43),"")</f>
        <v/>
      </c>
      <c r="F43" s="276" t="str">
        <f>IF(D43&gt;0,SUMPRODUCT(0+(Calculations_Team!$I$8:$I$59),0+(Calculations_Team!$B$8:$B$59=S43))/COUNTIF(Calculations_Team!$B$8:$B$60,$S43),"")</f>
        <v/>
      </c>
      <c r="G43" s="271" t="str">
        <f>IF(D43&gt;0,SUMPRODUCT(0+(Calculations_Team!$J$8:$J$59),0+(Calculations_Team!$B$8:$B$59=S43))/SUMPRODUCT(0+(Calculations_Team!$B$8:$B$60=$S43),0+(Calculations_Team!$G$8:$G$60&gt;0)),"")</f>
        <v/>
      </c>
      <c r="H43" s="274"/>
      <c r="I43" s="147"/>
      <c r="J43" s="209" t="s">
        <v>16</v>
      </c>
      <c r="K43" s="227" t="str">
        <f>IF(D43&gt;0,SUMPRODUCT(0+(Calculations_Team!Q$8:Q$60),0+(Calculations_Team!$B$8:$B$60=$S43))/SUMPRODUCT(0+(Calculations_Team!$B$8:$B$60=$S43),0+(Calculations_Team!$G$8:$G$60&gt;0)),"")</f>
        <v/>
      </c>
      <c r="L43" s="228" t="str">
        <f>IF(D43&gt;0,SUMPRODUCT(0+(Calculations_Team!R$8:R$60),0+(Calculations_Team!$B$8:$B$60=$S43))/SUMPRODUCT(0+(Calculations_Team!$B$8:$B$60=$S43),0+(Calculations_Team!$G$8:$G$60&gt;0)),"")</f>
        <v/>
      </c>
      <c r="M43" s="228" t="str">
        <f>IF(D43&gt;0,SUMPRODUCT(0+(Calculations_Team!S$8:S$60),0+(Calculations_Team!$B$8:$B$60=$S43))/SUMPRODUCT(0+(Calculations_Team!$B$8:$B$60=$S43),0+(Calculations_Team!$G$8:$G$60&gt;0)),"")</f>
        <v/>
      </c>
      <c r="N43" s="228" t="str">
        <f>IF(D43&gt;0,SUMPRODUCT(0+(Calculations_Team!T$8:T$60),0+(Calculations_Team!$B$8:$B$60=$S43))/SUMPRODUCT(0+(Calculations_Team!$B$8:$B$60=$S43),0+(Calculations_Team!$G$8:$G$60&gt;0)),"")</f>
        <v/>
      </c>
      <c r="O43" s="217" t="str">
        <f>IF(D43&gt;0,SUMPRODUCT(0+(Calculations_Team!U$8:U$60),0+(Calculations_Team!$B$8:$B$60=$S43))/SUMPRODUCT(0+(Calculations_Team!$B$8:$B$60=$S43),0+(Calculations_Team!$G$8:$G$60&gt;0)),"")</f>
        <v/>
      </c>
      <c r="S43" s="56">
        <v>10</v>
      </c>
    </row>
    <row r="44" spans="2:20" ht="18.75">
      <c r="B44" s="400"/>
      <c r="C44" s="441" t="s">
        <v>20</v>
      </c>
      <c r="D44" s="268">
        <f>Calculations_Team!E75</f>
        <v>0</v>
      </c>
      <c r="E44" s="276" t="str">
        <f>IF(D44&gt;0,SUMPRODUCT(0+(Calculations_Team!$G$8:$G$60),0+(Calculations_Team!$B$8:$B$60=S44))/COUNTIF(Calculations_Team!$B$8:$B$60,$S44),"")</f>
        <v/>
      </c>
      <c r="F44" s="276" t="str">
        <f>IF(D44&gt;0,SUMPRODUCT(0+(Calculations_Team!$I$8:$I$59),0+(Calculations_Team!$B$8:$B$59=S44))/COUNTIF(Calculations_Team!$B$8:$B$60,$S44),"")</f>
        <v/>
      </c>
      <c r="G44" s="271" t="str">
        <f>IF(D44&gt;0,SUMPRODUCT(0+(Calculations_Team!$J$8:$J$59),0+(Calculations_Team!$B$8:$B$59=S44))/SUMPRODUCT(0+(Calculations_Team!$B$8:$B$60=$S44),0+(Calculations_Team!$G$8:$G$60&gt;0)),"")</f>
        <v/>
      </c>
      <c r="H44" s="274"/>
      <c r="I44" s="147"/>
      <c r="J44" s="209" t="s">
        <v>20</v>
      </c>
      <c r="K44" s="227" t="str">
        <f>IF(D44&gt;0,SUMPRODUCT(0+(Calculations_Team!Q$8:Q$60),0+(Calculations_Team!$B$8:$B$60=$S44))/SUMPRODUCT(0+(Calculations_Team!$B$8:$B$60=$S44),0+(Calculations_Team!$G$8:$G$60&gt;0)),"")</f>
        <v/>
      </c>
      <c r="L44" s="228" t="str">
        <f>IF(D44&gt;0,SUMPRODUCT(0+(Calculations_Team!R$8:R$60),0+(Calculations_Team!$B$8:$B$60=$S44))/SUMPRODUCT(0+(Calculations_Team!$B$8:$B$60=$S44),0+(Calculations_Team!$G$8:$G$60&gt;0)),"")</f>
        <v/>
      </c>
      <c r="M44" s="228" t="str">
        <f>IF(D44&gt;0,SUMPRODUCT(0+(Calculations_Team!S$8:S$60),0+(Calculations_Team!$B$8:$B$60=$S44))/SUMPRODUCT(0+(Calculations_Team!$B$8:$B$60=$S44),0+(Calculations_Team!$G$8:$G$60&gt;0)),"")</f>
        <v/>
      </c>
      <c r="N44" s="228" t="str">
        <f>IF(D44&gt;0,SUMPRODUCT(0+(Calculations_Team!T$8:T$60),0+(Calculations_Team!$B$8:$B$60=$S44))/SUMPRODUCT(0+(Calculations_Team!$B$8:$B$60=$S44),0+(Calculations_Team!$G$8:$G$60&gt;0)),"")</f>
        <v/>
      </c>
      <c r="O44" s="217" t="str">
        <f>IF(D44&gt;0,SUMPRODUCT(0+(Calculations_Team!U$8:U$60),0+(Calculations_Team!$B$8:$B$60=$S44))/SUMPRODUCT(0+(Calculations_Team!$B$8:$B$60=$S44),0+(Calculations_Team!$G$8:$G$60&gt;0)),"")</f>
        <v/>
      </c>
      <c r="S44" s="56">
        <v>11</v>
      </c>
    </row>
    <row r="45" spans="2:20" ht="18.75">
      <c r="B45" s="400"/>
      <c r="C45" s="441" t="s">
        <v>19</v>
      </c>
      <c r="D45" s="270">
        <f>Calculations_Team!E76</f>
        <v>0</v>
      </c>
      <c r="E45" s="277" t="str">
        <f>IF(D45&gt;0,SUMPRODUCT(0+(Calculations_Team!$G$8:$G$60),0+(Calculations_Team!$B$8:$B$60=S45))/COUNTIF(Calculations_Team!$B$8:$B$60,$S45),"")</f>
        <v/>
      </c>
      <c r="F45" s="277" t="str">
        <f>IF(D45&gt;0,SUMPRODUCT(0+(Calculations_Team!$I$8:$I$59),0+(Calculations_Team!$B$8:$B$59=S45))/COUNTIF(Calculations_Team!$B$8:$B$60,$S45),"")</f>
        <v/>
      </c>
      <c r="G45" s="279" t="str">
        <f>IF(D45&gt;0,SUMPRODUCT(0+(Calculations_Team!$J$8:$J$59),0+(Calculations_Team!$B$8:$B$59=S45))/SUMPRODUCT(0+(Calculations_Team!$B$8:$B$60=$S45),0+(Calculations_Team!$G$8:$G$60&gt;0)),"")</f>
        <v/>
      </c>
      <c r="H45" s="274"/>
      <c r="I45" s="147"/>
      <c r="J45" s="229" t="s">
        <v>19</v>
      </c>
      <c r="K45" s="283" t="str">
        <f>IF(D45&gt;0,SUMPRODUCT(0+(Calculations_Team!Q$8:Q$60),0+(Calculations_Team!$B$8:$B$60=$S45))/SUMPRODUCT(0+(Calculations_Team!$B$8:$B$60=$S45),0+(Calculations_Team!$G$8:$G$60&gt;0)),"")</f>
        <v/>
      </c>
      <c r="L45" s="284" t="str">
        <f>IF(D45&gt;0,SUMPRODUCT(0+(Calculations_Team!R$8:R$60),0+(Calculations_Team!$B$8:$B$60=$S45))/SUMPRODUCT(0+(Calculations_Team!$B$8:$B$60=$S45),0+(Calculations_Team!$G$8:$G$60&gt;0)),"")</f>
        <v/>
      </c>
      <c r="M45" s="284" t="str">
        <f>IF(D45&gt;0,SUMPRODUCT(0+(Calculations_Team!S$8:S$60),0+(Calculations_Team!$B$8:$B$60=$S45))/SUMPRODUCT(0+(Calculations_Team!$B$8:$B$60=$S45),0+(Calculations_Team!$G$8:$G$60&gt;0)),"")</f>
        <v/>
      </c>
      <c r="N45" s="284" t="str">
        <f>IF(D45&gt;0,SUMPRODUCT(0+(Calculations_Team!T$8:T$60),0+(Calculations_Team!$B$8:$B$60=$S45))/SUMPRODUCT(0+(Calculations_Team!$B$8:$B$60=$S45),0+(Calculations_Team!$G$8:$G$60&gt;0)),"")</f>
        <v/>
      </c>
      <c r="O45" s="285" t="str">
        <f>IF(D45&gt;0,SUMPRODUCT(0+(Calculations_Team!U$8:U$60),0+(Calculations_Team!$B$8:$B$60=$S45))/SUMPRODUCT(0+(Calculations_Team!$B$8:$B$60=$S45),0+(Calculations_Team!$G$8:$G$60&gt;0)),"")</f>
        <v/>
      </c>
      <c r="S45" s="56">
        <v>12</v>
      </c>
    </row>
    <row r="46" spans="2:20" ht="18.75">
      <c r="B46" s="400"/>
      <c r="C46" s="444" t="s">
        <v>64</v>
      </c>
      <c r="D46" s="445">
        <f>SUM(D34:D45)</f>
        <v>0</v>
      </c>
      <c r="E46" s="446" t="str">
        <f>IF(ISERROR(AVERAGE(E34:E45)),"",AVERAGE(E34:E45))</f>
        <v/>
      </c>
      <c r="F46" s="447" t="str">
        <f>IF(ISERROR(AVERAGE(F34:F45)),"",ROUND(AVERAGE(F34:F45),0))</f>
        <v/>
      </c>
      <c r="G46" s="448" t="str">
        <f>IF(ISERROR(AVERAGE(G34:G45)),"",AVERAGE(G34:G45))</f>
        <v/>
      </c>
      <c r="H46" s="272"/>
      <c r="I46" s="147"/>
      <c r="J46" s="232" t="s">
        <v>64</v>
      </c>
      <c r="K46" s="286" t="str">
        <f>IF(ISERROR(AVERAGE(K34:K45)),"",AVERAGE(K34:K45))</f>
        <v/>
      </c>
      <c r="L46" s="286" t="str">
        <f>IF(ISERROR(AVERAGE(L34:L45)),"",AVERAGE(L34:L45))</f>
        <v/>
      </c>
      <c r="M46" s="286" t="str">
        <f>IF(ISERROR(AVERAGE(M34:M45)),"",AVERAGE(M34:M45))</f>
        <v/>
      </c>
      <c r="N46" s="286" t="str">
        <f>IF(ISERROR(AVERAGE(N34:N45)),"",AVERAGE(N34:N45))</f>
        <v/>
      </c>
      <c r="O46" s="286" t="str">
        <f>IF(ISERROR(AVERAGE(O34:O45)),"",AVERAGE(O34:O45))</f>
        <v/>
      </c>
    </row>
    <row r="47" spans="2:20">
      <c r="B47" s="247" t="s">
        <v>119</v>
      </c>
      <c r="C47" s="248"/>
      <c r="D47" s="248"/>
      <c r="E47" s="248"/>
      <c r="F47" s="248"/>
      <c r="G47" s="248"/>
      <c r="H47" s="248"/>
      <c r="I47" s="248"/>
      <c r="J47" s="248"/>
      <c r="K47" s="248"/>
      <c r="L47" s="248"/>
      <c r="M47" s="248"/>
      <c r="N47" s="248"/>
      <c r="O47" s="249"/>
    </row>
    <row r="53" ht="71.25" customHeight="1"/>
  </sheetData>
  <mergeCells count="3">
    <mergeCell ref="E8:M8"/>
    <mergeCell ref="B9:O9"/>
    <mergeCell ref="B10:O10"/>
  </mergeCells>
  <phoneticPr fontId="0" type="noConversion"/>
  <conditionalFormatting sqref="K34:O46">
    <cfRule type="colorScale" priority="1">
      <colorScale>
        <cfvo type="num" val="0.85"/>
        <cfvo type="num" val="0.92"/>
        <cfvo type="num" val="1"/>
        <color rgb="FFF8696B"/>
        <color rgb="FFFFEB84"/>
        <color rgb="FF63BE7B"/>
      </colorScale>
    </cfRule>
  </conditionalFormatting>
  <dataValidations count="1">
    <dataValidation type="whole" allowBlank="1" showInputMessage="1" showErrorMessage="1" sqref="L4">
      <formula1>1</formula1>
      <formula2>10</formula2>
    </dataValidation>
  </dataValidations>
  <hyperlinks>
    <hyperlink ref="L1" location="Results_Team!A1" display="Go to Team Results"/>
    <hyperlink ref="B1" location="Instructions!A1" display="Go to Instructions"/>
    <hyperlink ref="I1" location="Form!A1" display="Go to Form"/>
    <hyperlink ref="G1" location="'CareBundle Dates'!A1" display="Go to Care Bundle Dates"/>
    <hyperlink ref="D1" location="FacilityDetails!A1" display="Go to Facility Details"/>
  </hyperlinks>
  <pageMargins left="0.39370078740157483" right="0.39370078740157483" top="0.19685039370078741" bottom="0.11811023622047245" header="0.31496062992125984" footer="0.31496062992125984"/>
  <pageSetup paperSize="9" scale="65" orientation="landscape" horizontalDpi="4294967292" r:id="rId1"/>
  <headerFooter>
    <oddFooter>&amp;LDevice Care Bundle Tool&amp;CHPSC - HSE&amp;Rwww.hpsc.ie</oddFooter>
  </headerFooter>
  <ignoredErrors>
    <ignoredError sqref="D34:G45 D46 E46:G46" calculatedColumn="1"/>
  </ignoredErrors>
  <drawing r:id="rId2"/>
  <tableParts count="1">
    <tablePart r:id="rId3"/>
  </tableParts>
</worksheet>
</file>

<file path=xl/worksheets/sheet7.xml><?xml version="1.0" encoding="utf-8"?>
<worksheet xmlns="http://schemas.openxmlformats.org/spreadsheetml/2006/main" xmlns:r="http://schemas.openxmlformats.org/officeDocument/2006/relationships">
  <sheetPr>
    <tabColor rgb="FFFFFF00"/>
  </sheetPr>
  <dimension ref="A1:H86"/>
  <sheetViews>
    <sheetView workbookViewId="0">
      <selection activeCell="K28" sqref="K28"/>
    </sheetView>
  </sheetViews>
  <sheetFormatPr defaultRowHeight="12.75"/>
  <cols>
    <col min="1" max="1" width="11" style="401" customWidth="1"/>
    <col min="2" max="2" width="14.42578125" customWidth="1"/>
  </cols>
  <sheetData>
    <row r="1" spans="1:8" ht="31.5">
      <c r="A1" s="614" t="s">
        <v>21</v>
      </c>
      <c r="B1" s="615" t="s">
        <v>103</v>
      </c>
      <c r="C1" s="802" t="s">
        <v>101</v>
      </c>
      <c r="D1" s="802"/>
      <c r="E1" s="802"/>
      <c r="F1" s="802"/>
      <c r="G1" s="802"/>
      <c r="H1" s="802"/>
    </row>
    <row r="2" spans="1:8">
      <c r="A2" s="807" t="s">
        <v>102</v>
      </c>
      <c r="B2" s="803"/>
      <c r="C2" s="805"/>
      <c r="D2" s="806"/>
      <c r="E2" s="806"/>
      <c r="F2" s="806"/>
      <c r="G2" s="806"/>
      <c r="H2" s="806"/>
    </row>
    <row r="3" spans="1:8">
      <c r="A3" s="807"/>
      <c r="B3" s="804"/>
      <c r="C3" s="806"/>
      <c r="D3" s="806"/>
      <c r="E3" s="806"/>
      <c r="F3" s="806"/>
      <c r="G3" s="806"/>
      <c r="H3" s="806"/>
    </row>
    <row r="4" spans="1:8">
      <c r="A4" s="807"/>
      <c r="B4" s="804"/>
      <c r="C4" s="806"/>
      <c r="D4" s="806"/>
      <c r="E4" s="806"/>
      <c r="F4" s="806"/>
      <c r="G4" s="806"/>
      <c r="H4" s="806"/>
    </row>
    <row r="5" spans="1:8">
      <c r="A5" s="807"/>
      <c r="B5" s="804"/>
      <c r="C5" s="806"/>
      <c r="D5" s="806"/>
      <c r="E5" s="806"/>
      <c r="F5" s="806"/>
      <c r="G5" s="806"/>
      <c r="H5" s="806"/>
    </row>
    <row r="6" spans="1:8">
      <c r="A6" s="807"/>
      <c r="B6" s="804"/>
      <c r="C6" s="806"/>
      <c r="D6" s="806"/>
      <c r="E6" s="806"/>
      <c r="F6" s="806"/>
      <c r="G6" s="806"/>
      <c r="H6" s="806"/>
    </row>
    <row r="7" spans="1:8">
      <c r="A7" s="807"/>
      <c r="B7" s="804"/>
      <c r="C7" s="806"/>
      <c r="D7" s="806"/>
      <c r="E7" s="806"/>
      <c r="F7" s="806"/>
      <c r="G7" s="806"/>
      <c r="H7" s="806"/>
    </row>
    <row r="8" spans="1:8">
      <c r="A8" s="807"/>
      <c r="B8" s="804"/>
      <c r="C8" s="806"/>
      <c r="D8" s="806"/>
      <c r="E8" s="806"/>
      <c r="F8" s="806"/>
      <c r="G8" s="806"/>
      <c r="H8" s="806"/>
    </row>
    <row r="9" spans="1:8">
      <c r="A9" s="807" t="s">
        <v>11</v>
      </c>
      <c r="B9" s="804"/>
      <c r="C9" s="806"/>
      <c r="D9" s="806"/>
      <c r="E9" s="806"/>
      <c r="F9" s="806"/>
      <c r="G9" s="806"/>
      <c r="H9" s="806"/>
    </row>
    <row r="10" spans="1:8">
      <c r="A10" s="807"/>
      <c r="B10" s="804"/>
      <c r="C10" s="806"/>
      <c r="D10" s="806"/>
      <c r="E10" s="806"/>
      <c r="F10" s="806"/>
      <c r="G10" s="806"/>
      <c r="H10" s="806"/>
    </row>
    <row r="11" spans="1:8">
      <c r="A11" s="807"/>
      <c r="B11" s="804"/>
      <c r="C11" s="806"/>
      <c r="D11" s="806"/>
      <c r="E11" s="806"/>
      <c r="F11" s="806"/>
      <c r="G11" s="806"/>
      <c r="H11" s="806"/>
    </row>
    <row r="12" spans="1:8">
      <c r="A12" s="807"/>
      <c r="B12" s="804"/>
      <c r="C12" s="806"/>
      <c r="D12" s="806"/>
      <c r="E12" s="806"/>
      <c r="F12" s="806"/>
      <c r="G12" s="806"/>
      <c r="H12" s="806"/>
    </row>
    <row r="13" spans="1:8">
      <c r="A13" s="807"/>
      <c r="B13" s="804"/>
      <c r="C13" s="806"/>
      <c r="D13" s="806"/>
      <c r="E13" s="806"/>
      <c r="F13" s="806"/>
      <c r="G13" s="806"/>
      <c r="H13" s="806"/>
    </row>
    <row r="14" spans="1:8">
      <c r="A14" s="807"/>
      <c r="B14" s="804"/>
      <c r="C14" s="806"/>
      <c r="D14" s="806"/>
      <c r="E14" s="806"/>
      <c r="F14" s="806"/>
      <c r="G14" s="806"/>
      <c r="H14" s="806"/>
    </row>
    <row r="15" spans="1:8">
      <c r="A15" s="807"/>
      <c r="B15" s="804"/>
      <c r="C15" s="806"/>
      <c r="D15" s="806"/>
      <c r="E15" s="806"/>
      <c r="F15" s="806"/>
      <c r="G15" s="806"/>
      <c r="H15" s="806"/>
    </row>
    <row r="16" spans="1:8">
      <c r="A16" s="807" t="s">
        <v>18</v>
      </c>
      <c r="B16" s="804"/>
      <c r="C16" s="806"/>
      <c r="D16" s="806"/>
      <c r="E16" s="806"/>
      <c r="F16" s="806"/>
      <c r="G16" s="806"/>
      <c r="H16" s="806"/>
    </row>
    <row r="17" spans="1:8">
      <c r="A17" s="807"/>
      <c r="B17" s="804"/>
      <c r="C17" s="806"/>
      <c r="D17" s="806"/>
      <c r="E17" s="806"/>
      <c r="F17" s="806"/>
      <c r="G17" s="806"/>
      <c r="H17" s="806"/>
    </row>
    <row r="18" spans="1:8">
      <c r="A18" s="807"/>
      <c r="B18" s="804"/>
      <c r="C18" s="806"/>
      <c r="D18" s="806"/>
      <c r="E18" s="806"/>
      <c r="F18" s="806"/>
      <c r="G18" s="806"/>
      <c r="H18" s="806"/>
    </row>
    <row r="19" spans="1:8">
      <c r="A19" s="807"/>
      <c r="B19" s="804"/>
      <c r="C19" s="806"/>
      <c r="D19" s="806"/>
      <c r="E19" s="806"/>
      <c r="F19" s="806"/>
      <c r="G19" s="806"/>
      <c r="H19" s="806"/>
    </row>
    <row r="20" spans="1:8">
      <c r="A20" s="807"/>
      <c r="B20" s="804"/>
      <c r="C20" s="806"/>
      <c r="D20" s="806"/>
      <c r="E20" s="806"/>
      <c r="F20" s="806"/>
      <c r="G20" s="806"/>
      <c r="H20" s="806"/>
    </row>
    <row r="21" spans="1:8">
      <c r="A21" s="807"/>
      <c r="B21" s="804"/>
      <c r="C21" s="806"/>
      <c r="D21" s="806"/>
      <c r="E21" s="806"/>
      <c r="F21" s="806"/>
      <c r="G21" s="806"/>
      <c r="H21" s="806"/>
    </row>
    <row r="22" spans="1:8">
      <c r="A22" s="807"/>
      <c r="B22" s="804"/>
      <c r="C22" s="806"/>
      <c r="D22" s="806"/>
      <c r="E22" s="806"/>
      <c r="F22" s="806"/>
      <c r="G22" s="806"/>
      <c r="H22" s="806"/>
    </row>
    <row r="23" spans="1:8">
      <c r="A23" s="807" t="s">
        <v>104</v>
      </c>
      <c r="B23" s="804"/>
      <c r="C23" s="806"/>
      <c r="D23" s="806"/>
      <c r="E23" s="806"/>
      <c r="F23" s="806"/>
      <c r="G23" s="806"/>
      <c r="H23" s="806"/>
    </row>
    <row r="24" spans="1:8">
      <c r="A24" s="807"/>
      <c r="B24" s="804"/>
      <c r="C24" s="806"/>
      <c r="D24" s="806"/>
      <c r="E24" s="806"/>
      <c r="F24" s="806"/>
      <c r="G24" s="806"/>
      <c r="H24" s="806"/>
    </row>
    <row r="25" spans="1:8">
      <c r="A25" s="807"/>
      <c r="B25" s="804"/>
      <c r="C25" s="806"/>
      <c r="D25" s="806"/>
      <c r="E25" s="806"/>
      <c r="F25" s="806"/>
      <c r="G25" s="806"/>
      <c r="H25" s="806"/>
    </row>
    <row r="26" spans="1:8">
      <c r="A26" s="807"/>
      <c r="B26" s="804"/>
      <c r="C26" s="806"/>
      <c r="D26" s="806"/>
      <c r="E26" s="806"/>
      <c r="F26" s="806"/>
      <c r="G26" s="806"/>
      <c r="H26" s="806"/>
    </row>
    <row r="27" spans="1:8">
      <c r="A27" s="807"/>
      <c r="B27" s="804"/>
      <c r="C27" s="806"/>
      <c r="D27" s="806"/>
      <c r="E27" s="806"/>
      <c r="F27" s="806"/>
      <c r="G27" s="806"/>
      <c r="H27" s="806"/>
    </row>
    <row r="28" spans="1:8">
      <c r="A28" s="807"/>
      <c r="B28" s="804"/>
      <c r="C28" s="806"/>
      <c r="D28" s="806"/>
      <c r="E28" s="806"/>
      <c r="F28" s="806"/>
      <c r="G28" s="806"/>
      <c r="H28" s="806"/>
    </row>
    <row r="29" spans="1:8">
      <c r="A29" s="807"/>
      <c r="B29" s="804"/>
      <c r="C29" s="806"/>
      <c r="D29" s="806"/>
      <c r="E29" s="806"/>
      <c r="F29" s="806"/>
      <c r="G29" s="806"/>
      <c r="H29" s="806"/>
    </row>
    <row r="30" spans="1:8">
      <c r="A30" s="807" t="s">
        <v>12</v>
      </c>
      <c r="B30" s="804"/>
      <c r="C30" s="806"/>
      <c r="D30" s="806"/>
      <c r="E30" s="806"/>
      <c r="F30" s="806"/>
      <c r="G30" s="806"/>
      <c r="H30" s="806"/>
    </row>
    <row r="31" spans="1:8">
      <c r="A31" s="807"/>
      <c r="B31" s="804"/>
      <c r="C31" s="806"/>
      <c r="D31" s="806"/>
      <c r="E31" s="806"/>
      <c r="F31" s="806"/>
      <c r="G31" s="806"/>
      <c r="H31" s="806"/>
    </row>
    <row r="32" spans="1:8">
      <c r="A32" s="807"/>
      <c r="B32" s="804"/>
      <c r="C32" s="806"/>
      <c r="D32" s="806"/>
      <c r="E32" s="806"/>
      <c r="F32" s="806"/>
      <c r="G32" s="806"/>
      <c r="H32" s="806"/>
    </row>
    <row r="33" spans="1:8">
      <c r="A33" s="807"/>
      <c r="B33" s="804"/>
      <c r="C33" s="806"/>
      <c r="D33" s="806"/>
      <c r="E33" s="806"/>
      <c r="F33" s="806"/>
      <c r="G33" s="806"/>
      <c r="H33" s="806"/>
    </row>
    <row r="34" spans="1:8">
      <c r="A34" s="807"/>
      <c r="B34" s="804"/>
      <c r="C34" s="806"/>
      <c r="D34" s="806"/>
      <c r="E34" s="806"/>
      <c r="F34" s="806"/>
      <c r="G34" s="806"/>
      <c r="H34" s="806"/>
    </row>
    <row r="35" spans="1:8">
      <c r="A35" s="807"/>
      <c r="B35" s="804"/>
      <c r="C35" s="806"/>
      <c r="D35" s="806"/>
      <c r="E35" s="806"/>
      <c r="F35" s="806"/>
      <c r="G35" s="806"/>
      <c r="H35" s="806"/>
    </row>
    <row r="36" spans="1:8">
      <c r="A36" s="807"/>
      <c r="B36" s="804"/>
      <c r="C36" s="806"/>
      <c r="D36" s="806"/>
      <c r="E36" s="806"/>
      <c r="F36" s="806"/>
      <c r="G36" s="806"/>
      <c r="H36" s="806"/>
    </row>
    <row r="37" spans="1:8">
      <c r="A37" s="807" t="s">
        <v>13</v>
      </c>
      <c r="B37" s="804"/>
      <c r="C37" s="806"/>
      <c r="D37" s="806"/>
      <c r="E37" s="806"/>
      <c r="F37" s="806"/>
      <c r="G37" s="806"/>
      <c r="H37" s="806"/>
    </row>
    <row r="38" spans="1:8">
      <c r="A38" s="807"/>
      <c r="B38" s="804"/>
      <c r="C38" s="806"/>
      <c r="D38" s="806"/>
      <c r="E38" s="806"/>
      <c r="F38" s="806"/>
      <c r="G38" s="806"/>
      <c r="H38" s="806"/>
    </row>
    <row r="39" spans="1:8">
      <c r="A39" s="807"/>
      <c r="B39" s="804"/>
      <c r="C39" s="806"/>
      <c r="D39" s="806"/>
      <c r="E39" s="806"/>
      <c r="F39" s="806"/>
      <c r="G39" s="806"/>
      <c r="H39" s="806"/>
    </row>
    <row r="40" spans="1:8">
      <c r="A40" s="807"/>
      <c r="B40" s="804"/>
      <c r="C40" s="806"/>
      <c r="D40" s="806"/>
      <c r="E40" s="806"/>
      <c r="F40" s="806"/>
      <c r="G40" s="806"/>
      <c r="H40" s="806"/>
    </row>
    <row r="41" spans="1:8">
      <c r="A41" s="807"/>
      <c r="B41" s="804"/>
      <c r="C41" s="806"/>
      <c r="D41" s="806"/>
      <c r="E41" s="806"/>
      <c r="F41" s="806"/>
      <c r="G41" s="806"/>
      <c r="H41" s="806"/>
    </row>
    <row r="42" spans="1:8">
      <c r="A42" s="807"/>
      <c r="B42" s="804"/>
      <c r="C42" s="806"/>
      <c r="D42" s="806"/>
      <c r="E42" s="806"/>
      <c r="F42" s="806"/>
      <c r="G42" s="806"/>
      <c r="H42" s="806"/>
    </row>
    <row r="43" spans="1:8">
      <c r="A43" s="807"/>
      <c r="B43" s="804"/>
      <c r="C43" s="806"/>
      <c r="D43" s="806"/>
      <c r="E43" s="806"/>
      <c r="F43" s="806"/>
      <c r="G43" s="806"/>
      <c r="H43" s="806"/>
    </row>
    <row r="44" spans="1:8">
      <c r="A44" s="807" t="s">
        <v>14</v>
      </c>
      <c r="B44" s="804"/>
      <c r="C44" s="806"/>
      <c r="D44" s="806"/>
      <c r="E44" s="806"/>
      <c r="F44" s="806"/>
      <c r="G44" s="806"/>
      <c r="H44" s="806"/>
    </row>
    <row r="45" spans="1:8">
      <c r="A45" s="807"/>
      <c r="B45" s="804"/>
      <c r="C45" s="806"/>
      <c r="D45" s="806"/>
      <c r="E45" s="806"/>
      <c r="F45" s="806"/>
      <c r="G45" s="806"/>
      <c r="H45" s="806"/>
    </row>
    <row r="46" spans="1:8">
      <c r="A46" s="807"/>
      <c r="B46" s="804"/>
      <c r="C46" s="806"/>
      <c r="D46" s="806"/>
      <c r="E46" s="806"/>
      <c r="F46" s="806"/>
      <c r="G46" s="806"/>
      <c r="H46" s="806"/>
    </row>
    <row r="47" spans="1:8">
      <c r="A47" s="807"/>
      <c r="B47" s="804"/>
      <c r="C47" s="806"/>
      <c r="D47" s="806"/>
      <c r="E47" s="806"/>
      <c r="F47" s="806"/>
      <c r="G47" s="806"/>
      <c r="H47" s="806"/>
    </row>
    <row r="48" spans="1:8">
      <c r="A48" s="807"/>
      <c r="B48" s="804"/>
      <c r="C48" s="806"/>
      <c r="D48" s="806"/>
      <c r="E48" s="806"/>
      <c r="F48" s="806"/>
      <c r="G48" s="806"/>
      <c r="H48" s="806"/>
    </row>
    <row r="49" spans="1:8">
      <c r="A49" s="807"/>
      <c r="B49" s="804"/>
      <c r="C49" s="806"/>
      <c r="D49" s="806"/>
      <c r="E49" s="806"/>
      <c r="F49" s="806"/>
      <c r="G49" s="806"/>
      <c r="H49" s="806"/>
    </row>
    <row r="50" spans="1:8">
      <c r="A50" s="807"/>
      <c r="B50" s="804"/>
      <c r="C50" s="806"/>
      <c r="D50" s="806"/>
      <c r="E50" s="806"/>
      <c r="F50" s="806"/>
      <c r="G50" s="806"/>
      <c r="H50" s="806"/>
    </row>
    <row r="51" spans="1:8">
      <c r="A51" s="807" t="s">
        <v>17</v>
      </c>
      <c r="B51" s="804"/>
      <c r="C51" s="806"/>
      <c r="D51" s="806"/>
      <c r="E51" s="806"/>
      <c r="F51" s="806"/>
      <c r="G51" s="806"/>
      <c r="H51" s="806"/>
    </row>
    <row r="52" spans="1:8">
      <c r="A52" s="807"/>
      <c r="B52" s="804"/>
      <c r="C52" s="806"/>
      <c r="D52" s="806"/>
      <c r="E52" s="806"/>
      <c r="F52" s="806"/>
      <c r="G52" s="806"/>
      <c r="H52" s="806"/>
    </row>
    <row r="53" spans="1:8">
      <c r="A53" s="807"/>
      <c r="B53" s="804"/>
      <c r="C53" s="806"/>
      <c r="D53" s="806"/>
      <c r="E53" s="806"/>
      <c r="F53" s="806"/>
      <c r="G53" s="806"/>
      <c r="H53" s="806"/>
    </row>
    <row r="54" spans="1:8">
      <c r="A54" s="807"/>
      <c r="B54" s="804"/>
      <c r="C54" s="806"/>
      <c r="D54" s="806"/>
      <c r="E54" s="806"/>
      <c r="F54" s="806"/>
      <c r="G54" s="806"/>
      <c r="H54" s="806"/>
    </row>
    <row r="55" spans="1:8">
      <c r="A55" s="807"/>
      <c r="B55" s="804"/>
      <c r="C55" s="806"/>
      <c r="D55" s="806"/>
      <c r="E55" s="806"/>
      <c r="F55" s="806"/>
      <c r="G55" s="806"/>
      <c r="H55" s="806"/>
    </row>
    <row r="56" spans="1:8">
      <c r="A56" s="807"/>
      <c r="B56" s="804"/>
      <c r="C56" s="806"/>
      <c r="D56" s="806"/>
      <c r="E56" s="806"/>
      <c r="F56" s="806"/>
      <c r="G56" s="806"/>
      <c r="H56" s="806"/>
    </row>
    <row r="57" spans="1:8">
      <c r="A57" s="807"/>
      <c r="B57" s="804"/>
      <c r="C57" s="806"/>
      <c r="D57" s="806"/>
      <c r="E57" s="806"/>
      <c r="F57" s="806"/>
      <c r="G57" s="806"/>
      <c r="H57" s="806"/>
    </row>
    <row r="58" spans="1:8" ht="31.5">
      <c r="A58" s="614" t="s">
        <v>21</v>
      </c>
      <c r="B58" s="615" t="s">
        <v>103</v>
      </c>
      <c r="C58" s="802" t="s">
        <v>101</v>
      </c>
      <c r="D58" s="802"/>
      <c r="E58" s="802"/>
      <c r="F58" s="802"/>
      <c r="G58" s="802"/>
      <c r="H58" s="802"/>
    </row>
    <row r="59" spans="1:8">
      <c r="A59" s="807" t="s">
        <v>15</v>
      </c>
      <c r="B59" s="804"/>
      <c r="C59" s="806"/>
      <c r="D59" s="806"/>
      <c r="E59" s="806"/>
      <c r="F59" s="806"/>
      <c r="G59" s="806"/>
      <c r="H59" s="806"/>
    </row>
    <row r="60" spans="1:8">
      <c r="A60" s="807"/>
      <c r="B60" s="804"/>
      <c r="C60" s="806"/>
      <c r="D60" s="806"/>
      <c r="E60" s="806"/>
      <c r="F60" s="806"/>
      <c r="G60" s="806"/>
      <c r="H60" s="806"/>
    </row>
    <row r="61" spans="1:8">
      <c r="A61" s="807"/>
      <c r="B61" s="804"/>
      <c r="C61" s="806"/>
      <c r="D61" s="806"/>
      <c r="E61" s="806"/>
      <c r="F61" s="806"/>
      <c r="G61" s="806"/>
      <c r="H61" s="806"/>
    </row>
    <row r="62" spans="1:8">
      <c r="A62" s="807"/>
      <c r="B62" s="804"/>
      <c r="C62" s="806"/>
      <c r="D62" s="806"/>
      <c r="E62" s="806"/>
      <c r="F62" s="806"/>
      <c r="G62" s="806"/>
      <c r="H62" s="806"/>
    </row>
    <row r="63" spans="1:8">
      <c r="A63" s="807"/>
      <c r="B63" s="804"/>
      <c r="C63" s="806"/>
      <c r="D63" s="806"/>
      <c r="E63" s="806"/>
      <c r="F63" s="806"/>
      <c r="G63" s="806"/>
      <c r="H63" s="806"/>
    </row>
    <row r="64" spans="1:8">
      <c r="A64" s="807"/>
      <c r="B64" s="804"/>
      <c r="C64" s="806"/>
      <c r="D64" s="806"/>
      <c r="E64" s="806"/>
      <c r="F64" s="806"/>
      <c r="G64" s="806"/>
      <c r="H64" s="806"/>
    </row>
    <row r="65" spans="1:8">
      <c r="A65" s="807"/>
      <c r="B65" s="804"/>
      <c r="C65" s="806"/>
      <c r="D65" s="806"/>
      <c r="E65" s="806"/>
      <c r="F65" s="806"/>
      <c r="G65" s="806"/>
      <c r="H65" s="806"/>
    </row>
    <row r="66" spans="1:8">
      <c r="A66" s="807" t="s">
        <v>16</v>
      </c>
      <c r="B66" s="804"/>
      <c r="C66" s="806"/>
      <c r="D66" s="806"/>
      <c r="E66" s="806"/>
      <c r="F66" s="806"/>
      <c r="G66" s="806"/>
      <c r="H66" s="806"/>
    </row>
    <row r="67" spans="1:8">
      <c r="A67" s="807"/>
      <c r="B67" s="804"/>
      <c r="C67" s="806"/>
      <c r="D67" s="806"/>
      <c r="E67" s="806"/>
      <c r="F67" s="806"/>
      <c r="G67" s="806"/>
      <c r="H67" s="806"/>
    </row>
    <row r="68" spans="1:8">
      <c r="A68" s="807"/>
      <c r="B68" s="804"/>
      <c r="C68" s="806"/>
      <c r="D68" s="806"/>
      <c r="E68" s="806"/>
      <c r="F68" s="806"/>
      <c r="G68" s="806"/>
      <c r="H68" s="806"/>
    </row>
    <row r="69" spans="1:8">
      <c r="A69" s="807"/>
      <c r="B69" s="804"/>
      <c r="C69" s="806"/>
      <c r="D69" s="806"/>
      <c r="E69" s="806"/>
      <c r="F69" s="806"/>
      <c r="G69" s="806"/>
      <c r="H69" s="806"/>
    </row>
    <row r="70" spans="1:8">
      <c r="A70" s="807"/>
      <c r="B70" s="804"/>
      <c r="C70" s="806"/>
      <c r="D70" s="806"/>
      <c r="E70" s="806"/>
      <c r="F70" s="806"/>
      <c r="G70" s="806"/>
      <c r="H70" s="806"/>
    </row>
    <row r="71" spans="1:8">
      <c r="A71" s="807"/>
      <c r="B71" s="804"/>
      <c r="C71" s="806"/>
      <c r="D71" s="806"/>
      <c r="E71" s="806"/>
      <c r="F71" s="806"/>
      <c r="G71" s="806"/>
      <c r="H71" s="806"/>
    </row>
    <row r="72" spans="1:8">
      <c r="A72" s="807"/>
      <c r="B72" s="804"/>
      <c r="C72" s="806"/>
      <c r="D72" s="806"/>
      <c r="E72" s="806"/>
      <c r="F72" s="806"/>
      <c r="G72" s="806"/>
      <c r="H72" s="806"/>
    </row>
    <row r="73" spans="1:8">
      <c r="A73" s="807" t="s">
        <v>20</v>
      </c>
      <c r="B73" s="804"/>
      <c r="C73" s="806"/>
      <c r="D73" s="806"/>
      <c r="E73" s="806"/>
      <c r="F73" s="806"/>
      <c r="G73" s="806"/>
      <c r="H73" s="806"/>
    </row>
    <row r="74" spans="1:8">
      <c r="A74" s="807"/>
      <c r="B74" s="804"/>
      <c r="C74" s="806"/>
      <c r="D74" s="806"/>
      <c r="E74" s="806"/>
      <c r="F74" s="806"/>
      <c r="G74" s="806"/>
      <c r="H74" s="806"/>
    </row>
    <row r="75" spans="1:8">
      <c r="A75" s="807"/>
      <c r="B75" s="804"/>
      <c r="C75" s="806"/>
      <c r="D75" s="806"/>
      <c r="E75" s="806"/>
      <c r="F75" s="806"/>
      <c r="G75" s="806"/>
      <c r="H75" s="806"/>
    </row>
    <row r="76" spans="1:8">
      <c r="A76" s="807"/>
      <c r="B76" s="804"/>
      <c r="C76" s="806"/>
      <c r="D76" s="806"/>
      <c r="E76" s="806"/>
      <c r="F76" s="806"/>
      <c r="G76" s="806"/>
      <c r="H76" s="806"/>
    </row>
    <row r="77" spans="1:8">
      <c r="A77" s="807"/>
      <c r="B77" s="804"/>
      <c r="C77" s="806"/>
      <c r="D77" s="806"/>
      <c r="E77" s="806"/>
      <c r="F77" s="806"/>
      <c r="G77" s="806"/>
      <c r="H77" s="806"/>
    </row>
    <row r="78" spans="1:8">
      <c r="A78" s="807"/>
      <c r="B78" s="804"/>
      <c r="C78" s="806"/>
      <c r="D78" s="806"/>
      <c r="E78" s="806"/>
      <c r="F78" s="806"/>
      <c r="G78" s="806"/>
      <c r="H78" s="806"/>
    </row>
    <row r="79" spans="1:8">
      <c r="A79" s="807"/>
      <c r="B79" s="804"/>
      <c r="C79" s="806"/>
      <c r="D79" s="806"/>
      <c r="E79" s="806"/>
      <c r="F79" s="806"/>
      <c r="G79" s="806"/>
      <c r="H79" s="806"/>
    </row>
    <row r="80" spans="1:8">
      <c r="A80" s="807" t="s">
        <v>19</v>
      </c>
      <c r="B80" s="804"/>
      <c r="C80" s="806"/>
      <c r="D80" s="806"/>
      <c r="E80" s="806"/>
      <c r="F80" s="806"/>
      <c r="G80" s="806"/>
      <c r="H80" s="806"/>
    </row>
    <row r="81" spans="1:8">
      <c r="A81" s="807"/>
      <c r="B81" s="804"/>
      <c r="C81" s="806"/>
      <c r="D81" s="806"/>
      <c r="E81" s="806"/>
      <c r="F81" s="806"/>
      <c r="G81" s="806"/>
      <c r="H81" s="806"/>
    </row>
    <row r="82" spans="1:8">
      <c r="A82" s="807"/>
      <c r="B82" s="804"/>
      <c r="C82" s="806"/>
      <c r="D82" s="806"/>
      <c r="E82" s="806"/>
      <c r="F82" s="806"/>
      <c r="G82" s="806"/>
      <c r="H82" s="806"/>
    </row>
    <row r="83" spans="1:8">
      <c r="A83" s="807"/>
      <c r="B83" s="804"/>
      <c r="C83" s="806"/>
      <c r="D83" s="806"/>
      <c r="E83" s="806"/>
      <c r="F83" s="806"/>
      <c r="G83" s="806"/>
      <c r="H83" s="806"/>
    </row>
    <row r="84" spans="1:8">
      <c r="A84" s="807"/>
      <c r="B84" s="804"/>
      <c r="C84" s="806"/>
      <c r="D84" s="806"/>
      <c r="E84" s="806"/>
      <c r="F84" s="806"/>
      <c r="G84" s="806"/>
      <c r="H84" s="806"/>
    </row>
    <row r="85" spans="1:8">
      <c r="A85" s="807"/>
      <c r="B85" s="804"/>
      <c r="C85" s="806"/>
      <c r="D85" s="806"/>
      <c r="E85" s="806"/>
      <c r="F85" s="806"/>
      <c r="G85" s="806"/>
      <c r="H85" s="806"/>
    </row>
    <row r="86" spans="1:8">
      <c r="A86" s="807"/>
      <c r="B86" s="804"/>
      <c r="C86" s="806"/>
      <c r="D86" s="806"/>
      <c r="E86" s="806"/>
      <c r="F86" s="806"/>
      <c r="G86" s="806"/>
      <c r="H86" s="806"/>
    </row>
  </sheetData>
  <mergeCells count="38">
    <mergeCell ref="A80:A86"/>
    <mergeCell ref="B80:B86"/>
    <mergeCell ref="C80:H86"/>
    <mergeCell ref="A66:A72"/>
    <mergeCell ref="B66:B72"/>
    <mergeCell ref="C66:H72"/>
    <mergeCell ref="A73:A79"/>
    <mergeCell ref="B73:B79"/>
    <mergeCell ref="C73:H79"/>
    <mergeCell ref="A51:A57"/>
    <mergeCell ref="B51:B57"/>
    <mergeCell ref="C51:H57"/>
    <mergeCell ref="A59:A65"/>
    <mergeCell ref="B59:B65"/>
    <mergeCell ref="C59:H65"/>
    <mergeCell ref="C58:H58"/>
    <mergeCell ref="A37:A43"/>
    <mergeCell ref="B37:B43"/>
    <mergeCell ref="C37:H43"/>
    <mergeCell ref="A44:A50"/>
    <mergeCell ref="B44:B50"/>
    <mergeCell ref="C44:H50"/>
    <mergeCell ref="A23:A29"/>
    <mergeCell ref="C23:H29"/>
    <mergeCell ref="A30:A36"/>
    <mergeCell ref="C30:H36"/>
    <mergeCell ref="B23:B29"/>
    <mergeCell ref="B30:B36"/>
    <mergeCell ref="A2:A8"/>
    <mergeCell ref="A9:A15"/>
    <mergeCell ref="C9:H15"/>
    <mergeCell ref="A16:A22"/>
    <mergeCell ref="C16:H22"/>
    <mergeCell ref="C1:H1"/>
    <mergeCell ref="B2:B8"/>
    <mergeCell ref="B9:B15"/>
    <mergeCell ref="B16:B22"/>
    <mergeCell ref="C2:H8"/>
  </mergeCells>
  <phoneticPr fontId="0"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sheetPr>
    <tabColor theme="4" tint="0.39997558519241921"/>
  </sheetPr>
  <dimension ref="A1:N107"/>
  <sheetViews>
    <sheetView showGridLines="0" view="pageLayout" topLeftCell="A34" zoomScale="75" zoomScaleNormal="90" zoomScalePageLayoutView="75" workbookViewId="0">
      <selection activeCell="A53" sqref="A53:L55"/>
    </sheetView>
  </sheetViews>
  <sheetFormatPr defaultRowHeight="12.75"/>
  <cols>
    <col min="1" max="1" width="9.5703125" style="73" customWidth="1"/>
    <col min="2" max="2" width="10.140625" style="176" customWidth="1"/>
    <col min="3" max="3" width="16.140625" customWidth="1"/>
    <col min="4" max="4" width="18" customWidth="1"/>
    <col min="5" max="5" width="4.28515625" customWidth="1"/>
    <col min="6" max="6" width="16.5703125" customWidth="1"/>
    <col min="7" max="7" width="5.28515625" customWidth="1"/>
    <col min="8" max="8" width="18.28515625" customWidth="1"/>
    <col min="9" max="9" width="2.5703125" customWidth="1"/>
    <col min="10" max="10" width="16" style="176" customWidth="1"/>
    <col min="11" max="11" width="6.42578125" style="73" customWidth="1"/>
    <col min="12" max="12" width="33" customWidth="1"/>
  </cols>
  <sheetData>
    <row r="1" spans="1:14">
      <c r="A1" s="309"/>
      <c r="B1" s="309"/>
      <c r="C1" s="309"/>
      <c r="D1" s="309"/>
      <c r="E1" s="309"/>
      <c r="F1" s="309"/>
      <c r="G1" s="309"/>
      <c r="H1" s="309"/>
      <c r="I1" s="309"/>
      <c r="J1" s="309"/>
      <c r="K1" s="309"/>
      <c r="L1" s="309"/>
    </row>
    <row r="2" spans="1:14">
      <c r="A2" s="309"/>
      <c r="B2" s="309"/>
      <c r="C2" s="309"/>
      <c r="D2" s="309"/>
      <c r="E2" s="309"/>
      <c r="F2" s="309"/>
      <c r="G2" s="309"/>
      <c r="H2" s="309"/>
      <c r="I2" s="309"/>
      <c r="J2" s="309"/>
      <c r="K2" s="309"/>
      <c r="L2" s="309"/>
    </row>
    <row r="3" spans="1:14" s="73" customFormat="1" ht="26.25">
      <c r="A3" s="838" t="s">
        <v>179</v>
      </c>
      <c r="B3" s="838"/>
      <c r="C3" s="838"/>
      <c r="D3" s="838"/>
      <c r="E3" s="838"/>
      <c r="F3" s="838"/>
      <c r="G3" s="838"/>
      <c r="H3" s="838"/>
      <c r="I3" s="838"/>
      <c r="J3" s="838"/>
      <c r="K3" s="838"/>
      <c r="L3" s="838"/>
    </row>
    <row r="4" spans="1:14" s="73" customFormat="1" ht="21.75" thickBot="1">
      <c r="A4" s="837" t="s">
        <v>168</v>
      </c>
      <c r="B4" s="837"/>
      <c r="C4" s="837"/>
      <c r="D4" s="837"/>
      <c r="E4" s="837"/>
      <c r="F4" s="837"/>
      <c r="G4" s="837"/>
      <c r="H4" s="837"/>
      <c r="I4" s="837"/>
      <c r="J4" s="837"/>
      <c r="K4" s="837"/>
      <c r="L4" s="837"/>
    </row>
    <row r="5" spans="1:14" s="73" customFormat="1" ht="13.5" thickTop="1">
      <c r="A5" s="188"/>
      <c r="B5" s="188"/>
      <c r="C5" s="188"/>
      <c r="D5" s="188"/>
      <c r="E5" s="188"/>
      <c r="F5" s="188"/>
      <c r="G5" s="188"/>
      <c r="H5" s="188"/>
      <c r="I5" s="188"/>
      <c r="J5" s="188"/>
      <c r="K5" s="188"/>
      <c r="L5" s="189" t="s">
        <v>63</v>
      </c>
    </row>
    <row r="6" spans="1:14" s="73" customFormat="1" ht="15">
      <c r="A6" s="311" t="s">
        <v>177</v>
      </c>
      <c r="B6" s="311"/>
      <c r="C6" s="359">
        <f>'Design Your CareBundle'!C9</f>
        <v>0</v>
      </c>
      <c r="D6" s="312"/>
      <c r="E6" s="311"/>
      <c r="G6" s="313" t="s">
        <v>178</v>
      </c>
      <c r="H6" s="313"/>
      <c r="I6" s="848">
        <f>'Design Your CareBundle'!C38</f>
        <v>0</v>
      </c>
      <c r="J6" s="848"/>
      <c r="K6" s="188"/>
      <c r="L6" s="189"/>
    </row>
    <row r="7" spans="1:14" s="73" customFormat="1">
      <c r="A7" s="188"/>
      <c r="B7" s="188"/>
      <c r="C7" s="188"/>
      <c r="D7" s="188"/>
      <c r="E7" s="188"/>
      <c r="F7" s="188"/>
      <c r="G7" s="188"/>
      <c r="H7" s="188"/>
      <c r="I7" s="188"/>
      <c r="J7" s="188"/>
      <c r="K7" s="188"/>
      <c r="L7" s="189"/>
    </row>
    <row r="8" spans="1:14" ht="21">
      <c r="A8" s="421" t="s">
        <v>266</v>
      </c>
      <c r="B8" s="206"/>
      <c r="C8" s="182"/>
      <c r="D8" s="182"/>
      <c r="E8" s="182"/>
      <c r="F8" s="182"/>
      <c r="G8" s="182"/>
      <c r="H8" s="182"/>
      <c r="I8" s="182"/>
      <c r="J8" s="182"/>
      <c r="K8" s="182"/>
      <c r="L8" s="183"/>
    </row>
    <row r="9" spans="1:14" ht="15" customHeight="1">
      <c r="A9" s="177"/>
      <c r="B9" s="184"/>
      <c r="C9" s="184"/>
      <c r="D9" s="184"/>
      <c r="F9" s="355"/>
      <c r="G9" s="355"/>
      <c r="H9" s="311"/>
      <c r="J9" s="184"/>
      <c r="K9" s="355"/>
      <c r="L9" s="355"/>
      <c r="M9" s="313"/>
      <c r="N9" s="311"/>
    </row>
    <row r="10" spans="1:14" ht="15">
      <c r="A10" s="376" t="s">
        <v>175</v>
      </c>
      <c r="B10" s="73"/>
      <c r="C10" s="312"/>
      <c r="I10" s="311"/>
      <c r="J10" s="356"/>
      <c r="K10" s="356"/>
      <c r="L10" s="356"/>
      <c r="M10" s="311"/>
      <c r="N10" s="312"/>
    </row>
    <row r="11" spans="1:14" ht="15" customHeight="1">
      <c r="B11" s="356"/>
      <c r="C11" s="356"/>
      <c r="H11" s="311"/>
      <c r="I11" s="311"/>
      <c r="J11" s="311"/>
      <c r="K11" s="311"/>
      <c r="L11" s="313"/>
    </row>
    <row r="12" spans="1:14" ht="15">
      <c r="A12" s="357" t="s">
        <v>176</v>
      </c>
      <c r="B12" s="356"/>
      <c r="C12" s="356"/>
      <c r="D12" s="73"/>
      <c r="G12" s="312"/>
      <c r="H12" s="358"/>
      <c r="I12" s="73"/>
      <c r="J12" s="73"/>
      <c r="K12" s="311"/>
      <c r="L12" s="313"/>
    </row>
    <row r="13" spans="1:14" ht="15">
      <c r="A13" s="356"/>
      <c r="B13" s="356"/>
      <c r="C13" s="356"/>
      <c r="D13" s="73"/>
      <c r="E13" s="311"/>
      <c r="F13" s="73"/>
      <c r="G13" s="73"/>
      <c r="H13" s="73"/>
      <c r="I13" s="73"/>
      <c r="J13" s="73"/>
      <c r="K13" s="311"/>
      <c r="L13" s="313"/>
    </row>
    <row r="14" spans="1:14" ht="15">
      <c r="A14" s="357" t="s">
        <v>187</v>
      </c>
      <c r="B14" s="73"/>
      <c r="C14" s="73"/>
      <c r="G14" s="358"/>
      <c r="H14" s="358"/>
      <c r="I14" s="73"/>
      <c r="J14" s="73"/>
    </row>
    <row r="15" spans="1:14">
      <c r="B15" s="73"/>
      <c r="C15" s="73"/>
      <c r="D15" s="73"/>
      <c r="E15" s="73"/>
      <c r="F15" s="73"/>
      <c r="G15" s="73"/>
      <c r="H15" s="73"/>
      <c r="I15" s="73"/>
      <c r="J15" s="73"/>
    </row>
    <row r="16" spans="1:14" ht="15">
      <c r="A16" s="311" t="s">
        <v>267</v>
      </c>
      <c r="B16" s="73"/>
      <c r="C16" s="73"/>
      <c r="D16" s="73"/>
      <c r="E16" s="73"/>
      <c r="F16" s="73"/>
      <c r="G16" s="73"/>
      <c r="H16" s="73"/>
      <c r="I16" s="73"/>
      <c r="J16" s="73"/>
    </row>
    <row r="17" spans="1:13" ht="21">
      <c r="A17" s="310" t="s">
        <v>171</v>
      </c>
      <c r="B17" s="182"/>
      <c r="C17" s="182"/>
      <c r="D17" s="182"/>
      <c r="E17" s="182"/>
      <c r="F17" s="182"/>
      <c r="G17" s="182"/>
      <c r="H17" s="182"/>
      <c r="I17" s="182"/>
      <c r="J17" s="182"/>
      <c r="K17" s="182"/>
      <c r="L17" s="183"/>
    </row>
    <row r="18" spans="1:13" ht="13.5" thickBot="1">
      <c r="B18" s="73"/>
      <c r="J18" s="73"/>
    </row>
    <row r="19" spans="1:13" ht="19.5" thickBot="1">
      <c r="A19" s="846"/>
      <c r="B19" s="847"/>
      <c r="C19" s="849" t="s">
        <v>129</v>
      </c>
      <c r="D19" s="850"/>
      <c r="E19" s="850"/>
      <c r="F19" s="850"/>
      <c r="G19" s="850"/>
      <c r="H19" s="850"/>
      <c r="I19" s="850"/>
      <c r="J19" s="851"/>
      <c r="K19" s="314"/>
      <c r="L19" s="77"/>
    </row>
    <row r="20" spans="1:13" ht="68.25" customHeight="1">
      <c r="A20" s="422" t="s">
        <v>0</v>
      </c>
      <c r="B20" s="423" t="s">
        <v>273</v>
      </c>
      <c r="C20" s="307" t="str">
        <f>"1. "&amp;'Design Your CareBundle'!B59</f>
        <v xml:space="preserve">1. </v>
      </c>
      <c r="D20" s="308" t="str">
        <f>"2. "&amp;'Design Your CareBundle'!B61</f>
        <v xml:space="preserve">2. </v>
      </c>
      <c r="E20" s="307"/>
      <c r="F20" s="307" t="str">
        <f>"3. "&amp;'Design Your CareBundle'!B63</f>
        <v xml:space="preserve">3. </v>
      </c>
      <c r="G20" s="307"/>
      <c r="H20" s="308" t="str">
        <f>"4. "&amp;'Design Your CareBundle'!B65</f>
        <v xml:space="preserve">4. </v>
      </c>
      <c r="I20" s="307"/>
      <c r="J20" s="348" t="str">
        <f>"5. "&amp;'Design Your CareBundle'!B67</f>
        <v xml:space="preserve">5. </v>
      </c>
      <c r="K20" s="842" t="s">
        <v>106</v>
      </c>
      <c r="L20" s="843"/>
      <c r="M20" s="178"/>
    </row>
    <row r="21" spans="1:13" ht="17.100000000000001" customHeight="1">
      <c r="A21" s="360"/>
      <c r="B21" s="361"/>
      <c r="C21" s="362"/>
      <c r="D21" s="363"/>
      <c r="E21" s="839"/>
      <c r="F21" s="840"/>
      <c r="G21" s="841"/>
      <c r="H21" s="363"/>
      <c r="I21" s="839"/>
      <c r="J21" s="845"/>
      <c r="K21" s="844"/>
      <c r="L21" s="845"/>
      <c r="M21" s="171" t="s">
        <v>37</v>
      </c>
    </row>
    <row r="22" spans="1:13" ht="17.100000000000001" customHeight="1">
      <c r="A22" s="364"/>
      <c r="B22" s="365"/>
      <c r="C22" s="366"/>
      <c r="D22" s="367"/>
      <c r="E22" s="832"/>
      <c r="F22" s="833"/>
      <c r="G22" s="834"/>
      <c r="H22" s="367"/>
      <c r="I22" s="832"/>
      <c r="J22" s="831"/>
      <c r="K22" s="830"/>
      <c r="L22" s="831"/>
    </row>
    <row r="23" spans="1:13" ht="17.100000000000001" customHeight="1">
      <c r="A23" s="364"/>
      <c r="B23" s="365"/>
      <c r="C23" s="366"/>
      <c r="D23" s="367"/>
      <c r="E23" s="832"/>
      <c r="F23" s="833"/>
      <c r="G23" s="834"/>
      <c r="H23" s="367"/>
      <c r="I23" s="832"/>
      <c r="J23" s="831"/>
      <c r="K23" s="830"/>
      <c r="L23" s="831"/>
    </row>
    <row r="24" spans="1:13" ht="17.100000000000001" customHeight="1">
      <c r="A24" s="364"/>
      <c r="B24" s="365"/>
      <c r="C24" s="366"/>
      <c r="D24" s="367"/>
      <c r="E24" s="832"/>
      <c r="F24" s="833"/>
      <c r="G24" s="834"/>
      <c r="H24" s="367"/>
      <c r="I24" s="832"/>
      <c r="J24" s="831"/>
      <c r="K24" s="830"/>
      <c r="L24" s="831"/>
    </row>
    <row r="25" spans="1:13" ht="17.100000000000001" customHeight="1">
      <c r="A25" s="364"/>
      <c r="B25" s="365"/>
      <c r="C25" s="366"/>
      <c r="D25" s="367"/>
      <c r="E25" s="368"/>
      <c r="F25" s="369"/>
      <c r="G25" s="366"/>
      <c r="H25" s="367"/>
      <c r="I25" s="368"/>
      <c r="J25" s="370"/>
      <c r="K25" s="371"/>
      <c r="L25" s="370"/>
    </row>
    <row r="26" spans="1:13" ht="17.100000000000001" customHeight="1">
      <c r="A26" s="364"/>
      <c r="B26" s="365"/>
      <c r="C26" s="366"/>
      <c r="D26" s="367"/>
      <c r="E26" s="368"/>
      <c r="F26" s="369"/>
      <c r="G26" s="366"/>
      <c r="H26" s="367"/>
      <c r="I26" s="368"/>
      <c r="J26" s="370"/>
      <c r="K26" s="371"/>
      <c r="L26" s="370"/>
    </row>
    <row r="27" spans="1:13" ht="17.100000000000001" customHeight="1">
      <c r="A27" s="364"/>
      <c r="B27" s="365"/>
      <c r="C27" s="366"/>
      <c r="D27" s="367"/>
      <c r="E27" s="368"/>
      <c r="F27" s="369"/>
      <c r="G27" s="366"/>
      <c r="H27" s="367"/>
      <c r="I27" s="368"/>
      <c r="J27" s="370"/>
      <c r="K27" s="371"/>
      <c r="L27" s="370"/>
    </row>
    <row r="28" spans="1:13" ht="17.100000000000001" customHeight="1">
      <c r="A28" s="364"/>
      <c r="B28" s="365"/>
      <c r="C28" s="366"/>
      <c r="D28" s="367"/>
      <c r="E28" s="368"/>
      <c r="F28" s="369"/>
      <c r="G28" s="366"/>
      <c r="H28" s="367"/>
      <c r="I28" s="368"/>
      <c r="J28" s="370"/>
      <c r="K28" s="371"/>
      <c r="L28" s="370"/>
    </row>
    <row r="29" spans="1:13" ht="17.100000000000001" customHeight="1">
      <c r="A29" s="364"/>
      <c r="B29" s="365"/>
      <c r="C29" s="366"/>
      <c r="D29" s="367"/>
      <c r="E29" s="832"/>
      <c r="F29" s="833"/>
      <c r="G29" s="834"/>
      <c r="H29" s="367"/>
      <c r="I29" s="832"/>
      <c r="J29" s="831"/>
      <c r="K29" s="830"/>
      <c r="L29" s="831"/>
    </row>
    <row r="30" spans="1:13" ht="17.100000000000001" customHeight="1">
      <c r="A30" s="364"/>
      <c r="B30" s="365"/>
      <c r="C30" s="366"/>
      <c r="D30" s="367"/>
      <c r="E30" s="832"/>
      <c r="F30" s="833"/>
      <c r="G30" s="834"/>
      <c r="H30" s="367"/>
      <c r="I30" s="832"/>
      <c r="J30" s="831"/>
      <c r="K30" s="830"/>
      <c r="L30" s="831"/>
    </row>
    <row r="31" spans="1:13" ht="17.100000000000001" customHeight="1">
      <c r="A31" s="364"/>
      <c r="B31" s="365"/>
      <c r="C31" s="366"/>
      <c r="D31" s="367"/>
      <c r="E31" s="832"/>
      <c r="F31" s="833"/>
      <c r="G31" s="834"/>
      <c r="H31" s="367"/>
      <c r="I31" s="832"/>
      <c r="J31" s="831"/>
      <c r="K31" s="830"/>
      <c r="L31" s="831"/>
    </row>
    <row r="32" spans="1:13" ht="17.100000000000001" customHeight="1">
      <c r="A32" s="364"/>
      <c r="B32" s="365"/>
      <c r="C32" s="366"/>
      <c r="D32" s="367"/>
      <c r="E32" s="832"/>
      <c r="F32" s="833"/>
      <c r="G32" s="834"/>
      <c r="H32" s="367"/>
      <c r="I32" s="832"/>
      <c r="J32" s="831"/>
      <c r="K32" s="830"/>
      <c r="L32" s="831"/>
    </row>
    <row r="33" spans="1:12" ht="17.100000000000001" customHeight="1">
      <c r="A33" s="364"/>
      <c r="B33" s="365"/>
      <c r="C33" s="366"/>
      <c r="D33" s="367"/>
      <c r="E33" s="832"/>
      <c r="F33" s="833"/>
      <c r="G33" s="834"/>
      <c r="H33" s="367"/>
      <c r="I33" s="832"/>
      <c r="J33" s="831"/>
      <c r="K33" s="830"/>
      <c r="L33" s="831"/>
    </row>
    <row r="34" spans="1:12" ht="17.100000000000001" customHeight="1">
      <c r="A34" s="364"/>
      <c r="B34" s="365"/>
      <c r="C34" s="366"/>
      <c r="D34" s="367"/>
      <c r="E34" s="832"/>
      <c r="F34" s="833"/>
      <c r="G34" s="834"/>
      <c r="H34" s="367"/>
      <c r="I34" s="832"/>
      <c r="J34" s="831"/>
      <c r="K34" s="830"/>
      <c r="L34" s="831"/>
    </row>
    <row r="35" spans="1:12" ht="17.100000000000001" customHeight="1" thickBot="1">
      <c r="A35" s="372"/>
      <c r="B35" s="373"/>
      <c r="C35" s="374"/>
      <c r="D35" s="375"/>
      <c r="E35" s="855"/>
      <c r="F35" s="856"/>
      <c r="G35" s="857"/>
      <c r="H35" s="375"/>
      <c r="I35" s="855"/>
      <c r="J35" s="853"/>
      <c r="K35" s="852"/>
      <c r="L35" s="853"/>
    </row>
    <row r="36" spans="1:12">
      <c r="A36" s="186" t="s">
        <v>274</v>
      </c>
    </row>
    <row r="37" spans="1:12">
      <c r="B37" s="73"/>
      <c r="C37" s="73"/>
      <c r="D37" s="73"/>
      <c r="E37" s="73"/>
      <c r="F37" s="73"/>
      <c r="G37" s="73"/>
      <c r="H37" s="73"/>
      <c r="I37" s="73"/>
      <c r="J37" s="73"/>
    </row>
    <row r="38" spans="1:12">
      <c r="B38" s="73"/>
      <c r="C38" s="73"/>
      <c r="D38" s="73"/>
      <c r="E38" s="73"/>
      <c r="F38" s="73"/>
      <c r="G38" s="73"/>
      <c r="H38" s="73"/>
      <c r="I38" s="73"/>
      <c r="J38" s="73"/>
    </row>
    <row r="39" spans="1:12" s="73" customFormat="1"/>
    <row r="40" spans="1:12" s="73" customFormat="1" ht="23.25">
      <c r="A40" s="835" t="s">
        <v>167</v>
      </c>
      <c r="B40" s="835"/>
      <c r="C40" s="835"/>
      <c r="D40" s="835"/>
      <c r="E40" s="835"/>
      <c r="F40" s="835"/>
      <c r="G40" s="835"/>
      <c r="H40" s="835"/>
      <c r="I40" s="835"/>
      <c r="J40" s="835"/>
      <c r="K40" s="835"/>
      <c r="L40" s="835"/>
    </row>
    <row r="41" spans="1:12" ht="21.75" thickBot="1">
      <c r="A41" s="837" t="s">
        <v>168</v>
      </c>
      <c r="B41" s="837"/>
      <c r="C41" s="837"/>
      <c r="D41" s="837"/>
      <c r="E41" s="837"/>
      <c r="F41" s="837"/>
      <c r="G41" s="837"/>
      <c r="H41" s="837"/>
      <c r="I41" s="837"/>
      <c r="J41" s="837"/>
      <c r="K41" s="837"/>
      <c r="L41" s="837"/>
    </row>
    <row r="42" spans="1:12" s="180" customFormat="1" ht="13.5" thickTop="1">
      <c r="A42" s="188"/>
      <c r="B42" s="188"/>
      <c r="C42" s="188"/>
      <c r="D42" s="188"/>
      <c r="E42" s="188"/>
      <c r="F42" s="188"/>
      <c r="G42" s="188"/>
      <c r="H42" s="188"/>
      <c r="I42" s="188"/>
      <c r="J42" s="188"/>
      <c r="K42" s="188"/>
      <c r="L42" s="189" t="s">
        <v>63</v>
      </c>
    </row>
    <row r="43" spans="1:12" s="180" customFormat="1">
      <c r="A43" s="188"/>
      <c r="B43" s="188"/>
      <c r="C43" s="188"/>
      <c r="D43" s="188"/>
      <c r="E43" s="188"/>
      <c r="F43" s="188"/>
      <c r="G43" s="188"/>
      <c r="H43" s="188"/>
      <c r="I43" s="188"/>
      <c r="J43" s="188"/>
      <c r="K43" s="188"/>
      <c r="L43" s="189"/>
    </row>
    <row r="44" spans="1:12" s="180" customFormat="1">
      <c r="A44" s="188"/>
      <c r="B44" s="188"/>
      <c r="C44" s="188"/>
      <c r="D44" s="188"/>
      <c r="E44" s="188"/>
      <c r="F44" s="188"/>
      <c r="G44" s="188"/>
      <c r="H44" s="188"/>
      <c r="I44" s="188"/>
      <c r="J44" s="188"/>
      <c r="K44" s="188"/>
      <c r="L44" s="189"/>
    </row>
    <row r="45" spans="1:12" s="180" customFormat="1">
      <c r="A45" s="185" t="s">
        <v>130</v>
      </c>
      <c r="B45" s="186"/>
      <c r="C45" s="186"/>
      <c r="J45" s="186"/>
      <c r="K45" s="186"/>
    </row>
    <row r="46" spans="1:12" s="180" customFormat="1">
      <c r="A46" s="185"/>
      <c r="B46" s="186"/>
      <c r="C46" s="186"/>
      <c r="J46" s="186"/>
      <c r="K46" s="186"/>
    </row>
    <row r="47" spans="1:12" s="180" customFormat="1">
      <c r="A47" s="836" t="s">
        <v>182</v>
      </c>
      <c r="B47" s="836"/>
      <c r="C47" s="836"/>
      <c r="D47" s="836"/>
      <c r="E47" s="836"/>
      <c r="F47" s="836"/>
      <c r="G47" s="836"/>
      <c r="H47" s="836"/>
      <c r="I47" s="836"/>
      <c r="J47" s="836"/>
      <c r="K47" s="836"/>
      <c r="L47" s="836"/>
    </row>
    <row r="48" spans="1:12" s="180" customFormat="1">
      <c r="A48" s="836"/>
      <c r="B48" s="836"/>
      <c r="C48" s="836"/>
      <c r="D48" s="836"/>
      <c r="E48" s="836"/>
      <c r="F48" s="836"/>
      <c r="G48" s="836"/>
      <c r="H48" s="836"/>
      <c r="I48" s="836"/>
      <c r="J48" s="836"/>
      <c r="K48" s="836"/>
      <c r="L48" s="836"/>
    </row>
    <row r="49" spans="1:12" s="180" customFormat="1">
      <c r="A49" s="187"/>
      <c r="B49" s="186"/>
      <c r="C49" s="186"/>
      <c r="J49" s="186"/>
      <c r="K49" s="186"/>
      <c r="L49" s="181"/>
    </row>
    <row r="50" spans="1:12" s="180" customFormat="1" ht="12.75" customHeight="1">
      <c r="A50" s="836" t="s">
        <v>183</v>
      </c>
      <c r="B50" s="836"/>
      <c r="C50" s="836"/>
      <c r="D50" s="836"/>
      <c r="E50" s="836"/>
      <c r="F50" s="836"/>
      <c r="G50" s="836"/>
      <c r="H50" s="836"/>
      <c r="I50" s="836"/>
      <c r="J50" s="836"/>
      <c r="K50" s="836"/>
      <c r="L50" s="836"/>
    </row>
    <row r="51" spans="1:12" s="180" customFormat="1">
      <c r="A51" s="836"/>
      <c r="B51" s="836"/>
      <c r="C51" s="836"/>
      <c r="D51" s="836"/>
      <c r="E51" s="836"/>
      <c r="F51" s="836"/>
      <c r="G51" s="836"/>
      <c r="H51" s="836"/>
      <c r="I51" s="836"/>
      <c r="J51" s="836"/>
      <c r="K51" s="836"/>
      <c r="L51" s="836"/>
    </row>
    <row r="52" spans="1:12" s="180" customFormat="1">
      <c r="A52" s="347"/>
      <c r="B52" s="347"/>
      <c r="C52" s="347"/>
      <c r="D52" s="347"/>
      <c r="E52" s="347"/>
      <c r="F52" s="347"/>
      <c r="G52" s="347"/>
      <c r="H52" s="347"/>
      <c r="I52" s="347"/>
      <c r="J52" s="347"/>
      <c r="K52" s="347"/>
      <c r="L52" s="347"/>
    </row>
    <row r="53" spans="1:12" s="180" customFormat="1">
      <c r="A53" s="836" t="s">
        <v>169</v>
      </c>
      <c r="B53" s="836"/>
      <c r="C53" s="836"/>
      <c r="D53" s="836"/>
      <c r="E53" s="836"/>
      <c r="F53" s="836"/>
      <c r="G53" s="836"/>
      <c r="H53" s="836"/>
      <c r="I53" s="836"/>
      <c r="J53" s="836"/>
      <c r="K53" s="836"/>
      <c r="L53" s="836"/>
    </row>
    <row r="54" spans="1:12" s="180" customFormat="1">
      <c r="A54" s="836"/>
      <c r="B54" s="836"/>
      <c r="C54" s="836"/>
      <c r="D54" s="836"/>
      <c r="E54" s="836"/>
      <c r="F54" s="836"/>
      <c r="G54" s="836"/>
      <c r="H54" s="836"/>
      <c r="I54" s="836"/>
      <c r="J54" s="836"/>
      <c r="K54" s="836"/>
      <c r="L54" s="836"/>
    </row>
    <row r="55" spans="1:12" s="180" customFormat="1">
      <c r="A55" s="836"/>
      <c r="B55" s="836"/>
      <c r="C55" s="836"/>
      <c r="D55" s="836"/>
      <c r="E55" s="836"/>
      <c r="F55" s="836"/>
      <c r="G55" s="836"/>
      <c r="H55" s="836"/>
      <c r="I55" s="836"/>
      <c r="J55" s="836"/>
      <c r="K55" s="836"/>
      <c r="L55" s="836"/>
    </row>
    <row r="56" spans="1:12" s="180" customFormat="1">
      <c r="A56" s="187"/>
      <c r="B56" s="186"/>
      <c r="C56" s="186"/>
      <c r="J56" s="186"/>
      <c r="K56" s="186"/>
      <c r="L56" s="181"/>
    </row>
    <row r="57" spans="1:12" s="180" customFormat="1">
      <c r="A57" s="836" t="s">
        <v>184</v>
      </c>
      <c r="B57" s="836"/>
      <c r="C57" s="836"/>
      <c r="D57" s="836"/>
      <c r="E57" s="836"/>
      <c r="F57" s="836"/>
      <c r="G57" s="836"/>
      <c r="H57" s="836"/>
      <c r="I57" s="836"/>
      <c r="J57" s="836"/>
      <c r="K57" s="836"/>
      <c r="L57" s="836"/>
    </row>
    <row r="58" spans="1:12" s="180" customFormat="1">
      <c r="A58" s="836"/>
      <c r="B58" s="836"/>
      <c r="C58" s="836"/>
      <c r="D58" s="836"/>
      <c r="E58" s="836"/>
      <c r="F58" s="836"/>
      <c r="G58" s="836"/>
      <c r="H58" s="836"/>
      <c r="I58" s="836"/>
      <c r="J58" s="836"/>
      <c r="K58" s="836"/>
      <c r="L58" s="836"/>
    </row>
    <row r="59" spans="1:12" s="180" customFormat="1">
      <c r="A59" s="305"/>
      <c r="B59" s="305"/>
      <c r="C59" s="305"/>
      <c r="D59" s="305"/>
      <c r="E59" s="305"/>
      <c r="F59" s="305"/>
      <c r="G59" s="305"/>
      <c r="H59" s="305"/>
      <c r="I59" s="305"/>
      <c r="J59" s="305"/>
      <c r="K59" s="305"/>
      <c r="L59" s="305"/>
    </row>
    <row r="60" spans="1:12" s="180" customFormat="1">
      <c r="A60" s="305"/>
      <c r="B60" s="305"/>
      <c r="C60" s="858" t="s">
        <v>137</v>
      </c>
      <c r="D60" s="859"/>
      <c r="E60" s="859"/>
      <c r="F60" s="859"/>
      <c r="G60" s="859"/>
      <c r="H60" s="859"/>
      <c r="I60" s="859"/>
      <c r="J60" s="859"/>
      <c r="K60" s="859"/>
      <c r="L60" s="860"/>
    </row>
    <row r="61" spans="1:12" s="180" customFormat="1">
      <c r="C61" s="808" t="s">
        <v>133</v>
      </c>
      <c r="D61" s="809"/>
      <c r="E61" s="809"/>
      <c r="F61" s="809"/>
      <c r="G61" s="810"/>
      <c r="H61" s="808" t="s">
        <v>139</v>
      </c>
      <c r="I61" s="809"/>
      <c r="J61" s="809"/>
      <c r="K61" s="809"/>
      <c r="L61" s="810"/>
    </row>
    <row r="62" spans="1:12" s="180" customFormat="1">
      <c r="C62" s="808" t="s">
        <v>134</v>
      </c>
      <c r="D62" s="809"/>
      <c r="E62" s="809"/>
      <c r="F62" s="809"/>
      <c r="G62" s="810"/>
      <c r="H62" s="808" t="s">
        <v>140</v>
      </c>
      <c r="I62" s="809"/>
      <c r="J62" s="809"/>
      <c r="K62" s="809"/>
      <c r="L62" s="810"/>
    </row>
    <row r="63" spans="1:12" s="180" customFormat="1">
      <c r="C63" s="808" t="s">
        <v>135</v>
      </c>
      <c r="D63" s="809"/>
      <c r="E63" s="809"/>
      <c r="F63" s="809"/>
      <c r="G63" s="810"/>
      <c r="H63" s="808" t="s">
        <v>141</v>
      </c>
      <c r="I63" s="809"/>
      <c r="J63" s="809"/>
      <c r="K63" s="809"/>
      <c r="L63" s="810"/>
    </row>
    <row r="64" spans="1:12" s="180" customFormat="1">
      <c r="C64" s="808" t="s">
        <v>136</v>
      </c>
      <c r="D64" s="809"/>
      <c r="E64" s="809"/>
      <c r="F64" s="809"/>
      <c r="G64" s="810"/>
      <c r="H64" s="808" t="s">
        <v>142</v>
      </c>
      <c r="I64" s="809"/>
      <c r="J64" s="809"/>
      <c r="K64" s="809"/>
      <c r="L64" s="810"/>
    </row>
    <row r="65" spans="1:12" s="180" customFormat="1">
      <c r="C65" s="808" t="s">
        <v>181</v>
      </c>
      <c r="D65" s="809"/>
      <c r="E65" s="809"/>
      <c r="F65" s="809"/>
      <c r="G65" s="810"/>
      <c r="H65" s="808" t="s">
        <v>185</v>
      </c>
      <c r="I65" s="809"/>
      <c r="J65" s="809"/>
      <c r="K65" s="809"/>
      <c r="L65" s="810"/>
    </row>
    <row r="66" spans="1:12" s="180" customFormat="1">
      <c r="C66" s="814"/>
      <c r="D66" s="815"/>
      <c r="E66" s="815"/>
      <c r="F66" s="815"/>
      <c r="G66" s="815"/>
      <c r="H66" s="815"/>
      <c r="I66" s="815"/>
      <c r="J66" s="815"/>
      <c r="K66" s="815"/>
      <c r="L66" s="816"/>
    </row>
    <row r="67" spans="1:12" s="180" customFormat="1">
      <c r="C67" s="811" t="s">
        <v>143</v>
      </c>
      <c r="D67" s="812"/>
      <c r="E67" s="812"/>
      <c r="F67" s="812"/>
      <c r="G67" s="812"/>
      <c r="H67" s="812"/>
      <c r="I67" s="812"/>
      <c r="J67" s="812"/>
      <c r="K67" s="812"/>
      <c r="L67" s="813"/>
    </row>
    <row r="68" spans="1:12" s="180" customFormat="1">
      <c r="A68" s="306"/>
      <c r="B68" s="306"/>
      <c r="C68" s="817" t="s">
        <v>0</v>
      </c>
      <c r="D68" s="818"/>
      <c r="E68" s="818"/>
      <c r="F68" s="818"/>
      <c r="G68" s="819"/>
      <c r="H68" s="808" t="s">
        <v>144</v>
      </c>
      <c r="I68" s="809"/>
      <c r="J68" s="809"/>
      <c r="K68" s="809"/>
      <c r="L68" s="810"/>
    </row>
    <row r="69" spans="1:12" s="180" customFormat="1">
      <c r="A69" s="306"/>
      <c r="B69" s="306"/>
      <c r="C69" s="820" t="s">
        <v>54</v>
      </c>
      <c r="D69" s="821"/>
      <c r="E69" s="821"/>
      <c r="F69" s="821"/>
      <c r="G69" s="822"/>
      <c r="H69" s="829" t="s">
        <v>145</v>
      </c>
      <c r="I69" s="829"/>
      <c r="J69" s="829"/>
      <c r="K69" s="829"/>
      <c r="L69" s="829"/>
    </row>
    <row r="70" spans="1:12" s="180" customFormat="1">
      <c r="A70" s="306"/>
      <c r="B70" s="306"/>
      <c r="C70" s="823"/>
      <c r="D70" s="824"/>
      <c r="E70" s="824"/>
      <c r="F70" s="824"/>
      <c r="G70" s="825"/>
      <c r="H70" s="829"/>
      <c r="I70" s="829"/>
      <c r="J70" s="829"/>
      <c r="K70" s="829"/>
      <c r="L70" s="829"/>
    </row>
    <row r="71" spans="1:12" s="180" customFormat="1">
      <c r="A71" s="306"/>
      <c r="B71" s="306"/>
      <c r="C71" s="823"/>
      <c r="D71" s="824"/>
      <c r="E71" s="824"/>
      <c r="F71" s="824"/>
      <c r="G71" s="825"/>
      <c r="H71" s="829"/>
      <c r="I71" s="829"/>
      <c r="J71" s="829"/>
      <c r="K71" s="829"/>
      <c r="L71" s="829"/>
    </row>
    <row r="72" spans="1:12" s="180" customFormat="1">
      <c r="A72" s="306"/>
      <c r="B72" s="306"/>
      <c r="C72" s="826"/>
      <c r="D72" s="827"/>
      <c r="E72" s="827"/>
      <c r="F72" s="827"/>
      <c r="G72" s="828"/>
      <c r="H72" s="829"/>
      <c r="I72" s="829"/>
      <c r="J72" s="829"/>
      <c r="K72" s="829"/>
      <c r="L72" s="829"/>
    </row>
    <row r="73" spans="1:12" s="180" customFormat="1" ht="12.75" customHeight="1">
      <c r="A73" s="306"/>
      <c r="B73" s="306"/>
      <c r="C73" s="820" t="s">
        <v>129</v>
      </c>
      <c r="D73" s="821"/>
      <c r="E73" s="821"/>
      <c r="F73" s="821"/>
      <c r="G73" s="822"/>
      <c r="H73" s="829" t="s">
        <v>118</v>
      </c>
      <c r="I73" s="829"/>
      <c r="J73" s="829"/>
      <c r="K73" s="829"/>
      <c r="L73" s="829"/>
    </row>
    <row r="74" spans="1:12" s="180" customFormat="1">
      <c r="A74" s="306"/>
      <c r="B74" s="306"/>
      <c r="C74" s="823"/>
      <c r="D74" s="824"/>
      <c r="E74" s="824"/>
      <c r="F74" s="824"/>
      <c r="G74" s="825"/>
      <c r="H74" s="829"/>
      <c r="I74" s="829"/>
      <c r="J74" s="829"/>
      <c r="K74" s="829"/>
      <c r="L74" s="829"/>
    </row>
    <row r="75" spans="1:12" s="180" customFormat="1">
      <c r="A75" s="306"/>
      <c r="B75" s="306"/>
      <c r="C75" s="826"/>
      <c r="D75" s="827"/>
      <c r="E75" s="827"/>
      <c r="F75" s="827"/>
      <c r="G75" s="828"/>
      <c r="H75" s="829"/>
      <c r="I75" s="829"/>
      <c r="J75" s="829"/>
      <c r="K75" s="829"/>
      <c r="L75" s="829"/>
    </row>
    <row r="76" spans="1:12" s="180" customFormat="1">
      <c r="A76" s="306"/>
      <c r="B76" s="306"/>
      <c r="C76" s="817" t="s">
        <v>138</v>
      </c>
      <c r="D76" s="818"/>
      <c r="E76" s="818"/>
      <c r="F76" s="818"/>
      <c r="G76" s="819"/>
      <c r="H76" s="808" t="s">
        <v>146</v>
      </c>
      <c r="I76" s="809"/>
      <c r="J76" s="809"/>
      <c r="K76" s="809"/>
      <c r="L76" s="810"/>
    </row>
    <row r="77" spans="1:12" s="180" customFormat="1">
      <c r="A77" s="186"/>
      <c r="B77" s="186"/>
      <c r="C77" s="186"/>
      <c r="J77" s="186"/>
      <c r="K77" s="186"/>
      <c r="L77" s="181"/>
    </row>
    <row r="78" spans="1:12" s="180" customFormat="1">
      <c r="A78" s="854" t="s">
        <v>147</v>
      </c>
      <c r="B78" s="854"/>
      <c r="C78" s="854"/>
      <c r="D78" s="854"/>
      <c r="E78" s="854"/>
      <c r="F78" s="854"/>
      <c r="G78" s="854"/>
      <c r="H78" s="854"/>
      <c r="I78" s="854"/>
      <c r="J78" s="854"/>
      <c r="K78" s="854"/>
      <c r="L78" s="854"/>
    </row>
    <row r="79" spans="1:12" s="180" customFormat="1">
      <c r="A79" s="854"/>
      <c r="B79" s="854"/>
      <c r="C79" s="854"/>
      <c r="D79" s="854"/>
      <c r="E79" s="854"/>
      <c r="F79" s="854"/>
      <c r="G79" s="854"/>
      <c r="H79" s="854"/>
      <c r="I79" s="854"/>
      <c r="J79" s="854"/>
      <c r="K79" s="854"/>
      <c r="L79" s="854"/>
    </row>
    <row r="80" spans="1:12" s="180" customFormat="1">
      <c r="A80" s="306"/>
      <c r="B80" s="306"/>
      <c r="C80" s="306"/>
      <c r="D80" s="306"/>
      <c r="E80" s="306"/>
      <c r="F80" s="306"/>
      <c r="G80" s="306"/>
      <c r="H80" s="306"/>
      <c r="I80" s="306"/>
      <c r="J80" s="306"/>
      <c r="K80" s="306"/>
      <c r="L80" s="306"/>
    </row>
    <row r="81" spans="1:12" s="180" customFormat="1">
      <c r="A81" s="187" t="s">
        <v>170</v>
      </c>
      <c r="B81" s="186"/>
      <c r="C81" s="186"/>
      <c r="J81" s="186"/>
      <c r="K81" s="186"/>
      <c r="L81" s="181"/>
    </row>
    <row r="82" spans="1:12" s="180" customFormat="1" ht="12.75" customHeight="1">
      <c r="B82" s="309"/>
      <c r="C82" s="309"/>
      <c r="D82" s="309"/>
      <c r="E82" s="309"/>
      <c r="F82" s="309"/>
      <c r="G82" s="309"/>
      <c r="H82" s="309"/>
      <c r="I82" s="309"/>
      <c r="J82" s="309"/>
      <c r="K82" s="309"/>
      <c r="L82" s="309"/>
    </row>
    <row r="83" spans="1:12">
      <c r="B83" s="73"/>
      <c r="C83" s="73"/>
      <c r="D83" s="73"/>
      <c r="E83" s="73"/>
      <c r="F83" s="73"/>
      <c r="G83" s="73"/>
      <c r="H83" s="73"/>
      <c r="I83" s="73"/>
      <c r="J83" s="73"/>
    </row>
    <row r="84" spans="1:12">
      <c r="B84" s="73"/>
      <c r="C84" s="73"/>
      <c r="D84" s="73"/>
      <c r="E84" s="73"/>
      <c r="F84" s="73"/>
      <c r="G84" s="73"/>
      <c r="H84" s="73"/>
      <c r="I84" s="73"/>
      <c r="J84" s="73"/>
    </row>
    <row r="85" spans="1:12">
      <c r="B85" s="73"/>
      <c r="C85" s="73"/>
      <c r="D85" s="73"/>
      <c r="E85" s="73"/>
      <c r="F85" s="73"/>
      <c r="G85" s="73"/>
      <c r="H85" s="73"/>
      <c r="I85" s="73"/>
      <c r="J85" s="73"/>
    </row>
    <row r="86" spans="1:12">
      <c r="B86" s="73"/>
      <c r="C86" s="73"/>
      <c r="D86" s="73"/>
      <c r="E86" s="73"/>
      <c r="F86" s="73"/>
      <c r="G86" s="73"/>
      <c r="H86" s="73"/>
      <c r="I86" s="73"/>
      <c r="J86" s="73"/>
    </row>
    <row r="87" spans="1:12">
      <c r="B87" s="73"/>
      <c r="C87" s="73"/>
      <c r="D87" s="73"/>
      <c r="E87" s="73"/>
      <c r="F87" s="73"/>
      <c r="G87" s="73"/>
      <c r="H87" s="73"/>
      <c r="I87" s="73"/>
      <c r="J87" s="73"/>
    </row>
    <row r="88" spans="1:12">
      <c r="B88" s="73"/>
      <c r="C88" s="73"/>
      <c r="D88" s="73"/>
      <c r="E88" s="73"/>
      <c r="F88" s="73"/>
      <c r="G88" s="73"/>
      <c r="H88" s="73"/>
      <c r="I88" s="73"/>
      <c r="J88" s="73"/>
    </row>
    <row r="89" spans="1:12">
      <c r="B89" s="73"/>
      <c r="C89" s="73"/>
      <c r="D89" s="73"/>
      <c r="E89" s="73"/>
      <c r="F89" s="73"/>
      <c r="G89" s="73"/>
      <c r="H89" s="73"/>
      <c r="I89" s="73"/>
      <c r="J89" s="73"/>
    </row>
    <row r="90" spans="1:12">
      <c r="B90" s="73"/>
      <c r="C90" s="73"/>
      <c r="D90" s="73"/>
      <c r="E90" s="73"/>
      <c r="F90" s="73"/>
      <c r="G90" s="73"/>
      <c r="H90" s="73"/>
      <c r="I90" s="73"/>
      <c r="J90" s="73"/>
    </row>
    <row r="91" spans="1:12">
      <c r="B91" s="73"/>
      <c r="C91" s="73"/>
      <c r="D91" s="73"/>
      <c r="E91" s="73"/>
      <c r="F91" s="73"/>
      <c r="G91" s="73"/>
      <c r="H91" s="73"/>
      <c r="I91" s="73"/>
      <c r="J91" s="73"/>
    </row>
    <row r="92" spans="1:12">
      <c r="B92" s="73"/>
      <c r="C92" s="73"/>
      <c r="D92" s="73"/>
      <c r="E92" s="73"/>
      <c r="F92" s="73"/>
      <c r="G92" s="73"/>
      <c r="H92" s="73"/>
      <c r="I92" s="73"/>
      <c r="J92" s="73"/>
    </row>
    <row r="93" spans="1:12">
      <c r="B93" s="73"/>
      <c r="C93" s="73"/>
      <c r="D93" s="73"/>
      <c r="E93" s="73"/>
      <c r="F93" s="73"/>
      <c r="G93" s="73"/>
      <c r="H93" s="73"/>
      <c r="I93" s="73"/>
      <c r="J93" s="73"/>
    </row>
    <row r="94" spans="1:12">
      <c r="B94" s="73"/>
      <c r="C94" s="73"/>
      <c r="D94" s="73"/>
      <c r="E94" s="73"/>
      <c r="F94" s="73"/>
      <c r="G94" s="73"/>
      <c r="H94" s="73"/>
      <c r="I94" s="73"/>
      <c r="J94" s="73"/>
    </row>
    <row r="95" spans="1:12">
      <c r="B95" s="73"/>
      <c r="C95" s="73"/>
      <c r="D95" s="73"/>
      <c r="E95" s="73"/>
      <c r="F95" s="73"/>
      <c r="G95" s="73"/>
      <c r="H95" s="73"/>
      <c r="I95" s="73"/>
      <c r="J95" s="73"/>
    </row>
    <row r="96" spans="1:12">
      <c r="B96" s="73"/>
      <c r="C96" s="73"/>
      <c r="D96" s="73"/>
      <c r="E96" s="73"/>
      <c r="F96" s="73"/>
      <c r="G96" s="73"/>
      <c r="H96" s="73"/>
      <c r="I96" s="73"/>
      <c r="J96" s="73"/>
    </row>
    <row r="97" spans="2:10">
      <c r="B97" s="73"/>
      <c r="C97" s="73"/>
      <c r="D97" s="73"/>
      <c r="E97" s="73"/>
      <c r="F97" s="73"/>
      <c r="G97" s="73"/>
      <c r="H97" s="73"/>
      <c r="I97" s="73"/>
      <c r="J97" s="73"/>
    </row>
    <row r="98" spans="2:10">
      <c r="B98" s="73"/>
      <c r="C98" s="73"/>
      <c r="D98" s="73"/>
      <c r="E98" s="73"/>
      <c r="F98" s="73"/>
      <c r="G98" s="73"/>
      <c r="H98" s="73"/>
      <c r="I98" s="73"/>
      <c r="J98" s="73"/>
    </row>
    <row r="99" spans="2:10">
      <c r="B99" s="73"/>
      <c r="C99" s="73"/>
      <c r="D99" s="73"/>
      <c r="E99" s="73"/>
      <c r="F99" s="73"/>
      <c r="G99" s="73"/>
      <c r="H99" s="73"/>
      <c r="I99" s="73"/>
      <c r="J99" s="73"/>
    </row>
    <row r="100" spans="2:10">
      <c r="B100" s="73"/>
      <c r="C100" s="73"/>
      <c r="D100" s="73"/>
      <c r="E100" s="73"/>
      <c r="F100" s="73"/>
      <c r="G100" s="73"/>
      <c r="H100" s="73"/>
      <c r="I100" s="73"/>
      <c r="J100" s="73"/>
    </row>
    <row r="101" spans="2:10">
      <c r="B101" s="73"/>
      <c r="C101" s="73"/>
      <c r="D101" s="73"/>
      <c r="E101" s="73"/>
      <c r="F101" s="73"/>
      <c r="G101" s="73"/>
      <c r="H101" s="73"/>
      <c r="I101" s="73"/>
      <c r="J101" s="73"/>
    </row>
    <row r="102" spans="2:10">
      <c r="B102" s="73"/>
      <c r="C102" s="73"/>
      <c r="D102" s="73"/>
      <c r="E102" s="73"/>
      <c r="F102" s="73"/>
      <c r="G102" s="73"/>
      <c r="H102" s="73"/>
      <c r="I102" s="73"/>
      <c r="J102" s="73"/>
    </row>
    <row r="103" spans="2:10">
      <c r="B103" s="73"/>
      <c r="C103" s="73"/>
      <c r="D103" s="73"/>
      <c r="E103" s="73"/>
      <c r="F103" s="73"/>
      <c r="G103" s="73"/>
      <c r="H103" s="73"/>
      <c r="I103" s="73"/>
      <c r="J103" s="73"/>
    </row>
    <row r="104" spans="2:10">
      <c r="B104" s="73"/>
      <c r="C104" s="73"/>
      <c r="D104" s="73"/>
      <c r="E104" s="73"/>
      <c r="F104" s="73"/>
      <c r="G104" s="73"/>
      <c r="H104" s="73"/>
      <c r="I104" s="73"/>
      <c r="J104" s="73"/>
    </row>
    <row r="105" spans="2:10">
      <c r="B105" s="73"/>
      <c r="C105" s="73"/>
      <c r="D105" s="73"/>
      <c r="E105" s="73"/>
      <c r="F105" s="73"/>
      <c r="G105" s="73"/>
      <c r="H105" s="73"/>
      <c r="I105" s="73"/>
      <c r="J105" s="73"/>
    </row>
    <row r="106" spans="2:10">
      <c r="B106" s="73"/>
      <c r="C106" s="73"/>
      <c r="D106" s="73"/>
      <c r="E106" s="73"/>
      <c r="F106" s="73"/>
      <c r="G106" s="73"/>
      <c r="H106" s="73"/>
      <c r="I106" s="73"/>
      <c r="J106" s="73"/>
    </row>
    <row r="107" spans="2:10">
      <c r="B107" s="73"/>
      <c r="C107" s="73"/>
      <c r="D107" s="73"/>
      <c r="E107" s="73"/>
      <c r="F107" s="73"/>
      <c r="G107" s="73"/>
      <c r="H107" s="73"/>
      <c r="I107" s="73"/>
      <c r="J107" s="73"/>
    </row>
  </sheetData>
  <mergeCells count="67">
    <mergeCell ref="A78:L79"/>
    <mergeCell ref="I34:J34"/>
    <mergeCell ref="I35:J35"/>
    <mergeCell ref="E33:G33"/>
    <mergeCell ref="E34:G34"/>
    <mergeCell ref="E35:G35"/>
    <mergeCell ref="I33:J33"/>
    <mergeCell ref="K33:L33"/>
    <mergeCell ref="H69:L72"/>
    <mergeCell ref="K34:L34"/>
    <mergeCell ref="C60:L60"/>
    <mergeCell ref="C61:G61"/>
    <mergeCell ref="A53:L55"/>
    <mergeCell ref="H68:L68"/>
    <mergeCell ref="C62:G62"/>
    <mergeCell ref="C63:G63"/>
    <mergeCell ref="A50:L51"/>
    <mergeCell ref="I31:J31"/>
    <mergeCell ref="I32:J32"/>
    <mergeCell ref="K35:L35"/>
    <mergeCell ref="E32:G32"/>
    <mergeCell ref="A47:L48"/>
    <mergeCell ref="A3:L3"/>
    <mergeCell ref="A4:L4"/>
    <mergeCell ref="E21:G21"/>
    <mergeCell ref="K20:L20"/>
    <mergeCell ref="K21:L21"/>
    <mergeCell ref="I21:J21"/>
    <mergeCell ref="A19:B19"/>
    <mergeCell ref="I6:J6"/>
    <mergeCell ref="C19:J19"/>
    <mergeCell ref="E22:G22"/>
    <mergeCell ref="K22:L22"/>
    <mergeCell ref="I22:J22"/>
    <mergeCell ref="I23:J23"/>
    <mergeCell ref="I24:J24"/>
    <mergeCell ref="E23:G23"/>
    <mergeCell ref="E24:G24"/>
    <mergeCell ref="C68:G68"/>
    <mergeCell ref="H65:L65"/>
    <mergeCell ref="K23:L23"/>
    <mergeCell ref="K24:L24"/>
    <mergeCell ref="K29:L29"/>
    <mergeCell ref="K30:L30"/>
    <mergeCell ref="I29:J29"/>
    <mergeCell ref="I30:J30"/>
    <mergeCell ref="E29:G29"/>
    <mergeCell ref="E30:G30"/>
    <mergeCell ref="E31:G31"/>
    <mergeCell ref="K31:L31"/>
    <mergeCell ref="K32:L32"/>
    <mergeCell ref="A40:L40"/>
    <mergeCell ref="A57:L58"/>
    <mergeCell ref="A41:L41"/>
    <mergeCell ref="C76:G76"/>
    <mergeCell ref="C69:G72"/>
    <mergeCell ref="H76:L76"/>
    <mergeCell ref="H73:L75"/>
    <mergeCell ref="C73:G75"/>
    <mergeCell ref="H61:L61"/>
    <mergeCell ref="H62:L62"/>
    <mergeCell ref="H63:L63"/>
    <mergeCell ref="H64:L64"/>
    <mergeCell ref="C67:L67"/>
    <mergeCell ref="C64:G64"/>
    <mergeCell ref="C65:G65"/>
    <mergeCell ref="C66:L66"/>
  </mergeCells>
  <phoneticPr fontId="0" type="noConversion"/>
  <pageMargins left="0.59055118110236227" right="0.59055118110236227" top="0.39370078740157483" bottom="0.39370078740157483" header="0.31496062992125984" footer="0.31496062992125984"/>
  <pageSetup paperSize="9" scale="85" orientation="landscape" r:id="rId1"/>
  <headerFooter>
    <oddHeader>&amp;CPage &amp;P</oddHeader>
  </headerFooter>
  <ignoredErrors>
    <ignoredError sqref="J20 F20 C20:D20 H20" unlockedFormula="1"/>
  </ignoredErrors>
</worksheet>
</file>

<file path=xl/worksheets/sheet9.xml><?xml version="1.0" encoding="utf-8"?>
<worksheet xmlns="http://schemas.openxmlformats.org/spreadsheetml/2006/main" xmlns:r="http://schemas.openxmlformats.org/officeDocument/2006/relationships">
  <sheetPr>
    <tabColor theme="9" tint="-0.249977111117893"/>
  </sheetPr>
  <dimension ref="A1:C23"/>
  <sheetViews>
    <sheetView showGridLines="0" workbookViewId="0">
      <selection activeCell="B29" sqref="B29"/>
    </sheetView>
  </sheetViews>
  <sheetFormatPr defaultRowHeight="15"/>
  <cols>
    <col min="1" max="1" width="32.5703125" style="408" customWidth="1"/>
    <col min="2" max="2" width="107.5703125" style="408" bestFit="1" customWidth="1"/>
    <col min="3" max="16384" width="9.140625" style="408"/>
  </cols>
  <sheetData>
    <row r="1" spans="1:3">
      <c r="A1" s="408" t="s">
        <v>236</v>
      </c>
    </row>
    <row r="2" spans="1:3" ht="15.75" thickBot="1"/>
    <row r="3" spans="1:3" ht="15.75" thickBot="1">
      <c r="A3" s="616" t="s">
        <v>90</v>
      </c>
      <c r="B3" s="617" t="s">
        <v>229</v>
      </c>
    </row>
    <row r="4" spans="1:3">
      <c r="A4" s="861" t="s">
        <v>230</v>
      </c>
      <c r="B4" s="628" t="s">
        <v>92</v>
      </c>
      <c r="C4" s="408" t="str">
        <f>IF(A4=$B$23,B4,"")</f>
        <v/>
      </c>
    </row>
    <row r="5" spans="1:3">
      <c r="A5" s="862"/>
      <c r="B5" s="629" t="s">
        <v>93</v>
      </c>
    </row>
    <row r="6" spans="1:3">
      <c r="A6" s="862"/>
      <c r="B6" s="629" t="s">
        <v>94</v>
      </c>
    </row>
    <row r="7" spans="1:3">
      <c r="A7" s="862"/>
      <c r="B7" s="629" t="s">
        <v>95</v>
      </c>
    </row>
    <row r="8" spans="1:3" ht="15.75" thickBot="1">
      <c r="A8" s="863"/>
      <c r="B8" s="630" t="s">
        <v>96</v>
      </c>
    </row>
    <row r="9" spans="1:3" ht="15" customHeight="1">
      <c r="A9" s="864" t="s">
        <v>110</v>
      </c>
      <c r="B9" s="655" t="s">
        <v>314</v>
      </c>
    </row>
    <row r="10" spans="1:3">
      <c r="A10" s="865"/>
      <c r="B10" s="432" t="s">
        <v>221</v>
      </c>
    </row>
    <row r="11" spans="1:3">
      <c r="A11" s="865"/>
      <c r="B11" s="432" t="s">
        <v>222</v>
      </c>
    </row>
    <row r="12" spans="1:3">
      <c r="A12" s="865"/>
      <c r="B12" s="656" t="s">
        <v>315</v>
      </c>
    </row>
    <row r="13" spans="1:3" ht="15.75" thickBot="1">
      <c r="A13" s="865"/>
      <c r="B13" s="432" t="s">
        <v>223</v>
      </c>
    </row>
    <row r="14" spans="1:3" ht="15" customHeight="1">
      <c r="A14" s="861" t="s">
        <v>109</v>
      </c>
      <c r="B14" s="429" t="s">
        <v>224</v>
      </c>
    </row>
    <row r="15" spans="1:3">
      <c r="A15" s="862"/>
      <c r="B15" s="430" t="s">
        <v>225</v>
      </c>
    </row>
    <row r="16" spans="1:3">
      <c r="A16" s="862"/>
      <c r="B16" s="430" t="s">
        <v>226</v>
      </c>
    </row>
    <row r="17" spans="1:2">
      <c r="A17" s="862"/>
      <c r="B17" s="430" t="s">
        <v>227</v>
      </c>
    </row>
    <row r="18" spans="1:2" ht="15.75" thickBot="1">
      <c r="A18" s="863"/>
      <c r="B18" s="431" t="s">
        <v>228</v>
      </c>
    </row>
    <row r="19" spans="1:2" ht="15" customHeight="1">
      <c r="A19" s="864" t="s">
        <v>112</v>
      </c>
      <c r="B19" s="433" t="s">
        <v>231</v>
      </c>
    </row>
    <row r="20" spans="1:2">
      <c r="A20" s="865"/>
      <c r="B20" s="434" t="s">
        <v>232</v>
      </c>
    </row>
    <row r="21" spans="1:2" ht="15" customHeight="1">
      <c r="A21" s="865"/>
      <c r="B21" s="434" t="s">
        <v>233</v>
      </c>
    </row>
    <row r="22" spans="1:2">
      <c r="A22" s="865"/>
      <c r="B22" s="434" t="s">
        <v>234</v>
      </c>
    </row>
    <row r="23" spans="1:2" ht="15.75" thickBot="1">
      <c r="A23" s="866"/>
      <c r="B23" s="435" t="s">
        <v>235</v>
      </c>
    </row>
  </sheetData>
  <mergeCells count="4">
    <mergeCell ref="A4:A8"/>
    <mergeCell ref="A9:A13"/>
    <mergeCell ref="A14:A18"/>
    <mergeCell ref="A19:A23"/>
  </mergeCells>
  <phoneticPr fontId="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Instructions</vt:lpstr>
      <vt:lpstr>Design Your CareBundle</vt:lpstr>
      <vt:lpstr>Form - Part 1</vt:lpstr>
      <vt:lpstr>Form - Part 2</vt:lpstr>
      <vt:lpstr>Ward Results</vt:lpstr>
      <vt:lpstr>Team Results</vt:lpstr>
      <vt:lpstr>Monthly Action Summary</vt:lpstr>
      <vt:lpstr>Data Collection Form</vt:lpstr>
      <vt:lpstr>Sample Care Bundle Elements</vt:lpstr>
      <vt:lpstr>Graph_Calculations</vt:lpstr>
      <vt:lpstr>Calculations_Ward</vt:lpstr>
      <vt:lpstr>Calculations_Team</vt:lpstr>
      <vt:lpstr>'Data Collection Form'!Print_Area</vt:lpstr>
      <vt:lpstr>'Form - Part 1'!Print_Area</vt:lpstr>
      <vt:lpstr>Instructions!Print_Area</vt:lpstr>
      <vt:lpstr>'Team Results'!Print_Area</vt:lpstr>
      <vt:lpstr>'Ward Results'!Print_Area</vt:lpstr>
    </vt:vector>
  </TitlesOfParts>
  <Company>hpsc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laptopuser</dc:creator>
  <cp:lastModifiedBy>fionaroche</cp:lastModifiedBy>
  <cp:lastPrinted>2014-09-19T14:28:46Z</cp:lastPrinted>
  <dcterms:created xsi:type="dcterms:W3CDTF">2009-04-04T09:58:58Z</dcterms:created>
  <dcterms:modified xsi:type="dcterms:W3CDTF">2015-05-05T14:39:56Z</dcterms:modified>
</cp:coreProperties>
</file>